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4120" windowHeight="13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D30" i="1" l="1"/>
  <c r="O30" i="1"/>
  <c r="AD42" i="1"/>
  <c r="T42" i="1"/>
  <c r="J42" i="1"/>
  <c r="AY42" i="1" s="1"/>
  <c r="BI42" i="1" s="1"/>
  <c r="BC42" i="1"/>
  <c r="AW41" i="1"/>
  <c r="AR41" i="1"/>
  <c r="AM41" i="1"/>
  <c r="BG41" i="1"/>
  <c r="AH41" i="1"/>
  <c r="AD41" i="1"/>
  <c r="Y41" i="1"/>
  <c r="T41" i="1"/>
  <c r="O41" i="1"/>
  <c r="J41" i="1"/>
  <c r="E41" i="1"/>
  <c r="AW40" i="1"/>
  <c r="AR40" i="1"/>
  <c r="AM40" i="1"/>
  <c r="BG40" i="1"/>
  <c r="AH40" i="1"/>
  <c r="AD40" i="1"/>
  <c r="Y40" i="1"/>
  <c r="T40" i="1"/>
  <c r="O40" i="1"/>
  <c r="J40" i="1"/>
  <c r="BC40" i="1"/>
  <c r="AW39" i="1"/>
  <c r="AR39" i="1"/>
  <c r="AM39" i="1"/>
  <c r="BG39" i="1"/>
  <c r="AH39" i="1"/>
  <c r="AD39" i="1"/>
  <c r="Y39" i="1"/>
  <c r="T39" i="1"/>
  <c r="O39" i="1"/>
  <c r="J39" i="1"/>
  <c r="BC39" i="1"/>
  <c r="AD38" i="1"/>
  <c r="O38" i="1"/>
  <c r="AY38" i="1" s="1"/>
  <c r="BI38" i="1" s="1"/>
  <c r="AW37" i="1"/>
  <c r="AR37" i="1"/>
  <c r="AM37" i="1"/>
  <c r="BG37" i="1"/>
  <c r="AH37" i="1"/>
  <c r="AD37" i="1"/>
  <c r="Y37" i="1"/>
  <c r="T37" i="1"/>
  <c r="O37" i="1"/>
  <c r="J37" i="1"/>
  <c r="BC37" i="1"/>
  <c r="E37" i="1"/>
  <c r="AM36" i="1"/>
  <c r="AY36" i="1" s="1"/>
  <c r="BI36" i="1" s="1"/>
  <c r="AW35" i="1"/>
  <c r="AR35" i="1"/>
  <c r="BG35" i="1"/>
  <c r="AD35" i="1"/>
  <c r="T35" i="1"/>
  <c r="O35" i="1"/>
  <c r="J35" i="1"/>
  <c r="E35" i="1"/>
  <c r="AW34" i="1"/>
  <c r="AR34" i="1"/>
  <c r="AM34" i="1"/>
  <c r="BG34" i="1"/>
  <c r="AH34" i="1"/>
  <c r="AD34" i="1"/>
  <c r="Y34" i="1"/>
  <c r="T34" i="1"/>
  <c r="O34" i="1"/>
  <c r="J34" i="1"/>
  <c r="BC34" i="1"/>
  <c r="E34" i="1"/>
  <c r="AY34" i="1" s="1"/>
  <c r="BI34" i="1" s="1"/>
  <c r="AW33" i="1"/>
  <c r="AR33" i="1"/>
  <c r="AM33" i="1"/>
  <c r="BG33" i="1"/>
  <c r="AH33" i="1"/>
  <c r="AD33" i="1"/>
  <c r="Y33" i="1"/>
  <c r="T33" i="1"/>
  <c r="O33" i="1"/>
  <c r="J33" i="1"/>
  <c r="AY33" i="1" s="1"/>
  <c r="BI33" i="1" s="1"/>
  <c r="BC33" i="1"/>
  <c r="AM32" i="1"/>
  <c r="BG32" i="1"/>
  <c r="AH32" i="1"/>
  <c r="AD32" i="1"/>
  <c r="Y32" i="1"/>
  <c r="T32" i="1"/>
  <c r="O32" i="1"/>
  <c r="J32" i="1"/>
  <c r="BC32" i="1"/>
  <c r="E32" i="1"/>
  <c r="AW30" i="1"/>
  <c r="AR30" i="1"/>
  <c r="AM30" i="1"/>
  <c r="BG30" i="1"/>
  <c r="AH30" i="1"/>
  <c r="Y30" i="1"/>
  <c r="T30" i="1"/>
  <c r="J30" i="1"/>
  <c r="BC30" i="1"/>
  <c r="E14" i="1"/>
  <c r="E40" i="1" s="1"/>
  <c r="AY40" i="1" s="1"/>
  <c r="BI40" i="1" s="1"/>
  <c r="AY35" i="1" l="1"/>
  <c r="BI35" i="1" s="1"/>
  <c r="AY37" i="1"/>
  <c r="BI37" i="1" s="1"/>
  <c r="AY39" i="1"/>
  <c r="BI39" i="1" s="1"/>
  <c r="AY41" i="1"/>
  <c r="BI41" i="1" s="1"/>
  <c r="AY32" i="1"/>
  <c r="AY44" i="1" s="1"/>
  <c r="T44" i="1"/>
  <c r="AW44" i="1"/>
  <c r="BG44" i="1"/>
  <c r="O44" i="1"/>
  <c r="AD44" i="1"/>
  <c r="AM44" i="1"/>
  <c r="E30" i="1"/>
  <c r="J44" i="1"/>
  <c r="Y44" i="1"/>
  <c r="AH44" i="1"/>
  <c r="AR44" i="1"/>
  <c r="BC44" i="1"/>
  <c r="E44" i="1"/>
  <c r="BI32" i="1" l="1"/>
  <c r="BI44" i="1" l="1"/>
  <c r="BJ40" i="1" l="1"/>
  <c r="BJ34" i="1"/>
  <c r="BJ38" i="1"/>
  <c r="BJ33" i="1"/>
  <c r="BJ36" i="1"/>
  <c r="BJ42" i="1"/>
  <c r="BJ41" i="1"/>
  <c r="BJ35" i="1"/>
  <c r="BK44" i="1"/>
  <c r="BJ39" i="1"/>
  <c r="BJ37" i="1"/>
  <c r="BJ32" i="1"/>
  <c r="BJ44" i="1" l="1"/>
</calcChain>
</file>

<file path=xl/sharedStrings.xml><?xml version="1.0" encoding="utf-8"?>
<sst xmlns="http://schemas.openxmlformats.org/spreadsheetml/2006/main" count="461" uniqueCount="180">
  <si>
    <t>Verecunda</t>
  </si>
  <si>
    <t>Canastri</t>
  </si>
  <si>
    <t xml:space="preserve">S = </t>
  </si>
  <si>
    <t>Masuetos</t>
  </si>
  <si>
    <t>Canas(tri)</t>
  </si>
  <si>
    <t>S =</t>
  </si>
  <si>
    <t>Cornutos</t>
  </si>
  <si>
    <t>Bessalis</t>
  </si>
  <si>
    <t>S ==</t>
  </si>
  <si>
    <t>Uiatli</t>
  </si>
  <si>
    <t>Canastr(ri)</t>
  </si>
  <si>
    <t>Lucanus</t>
  </si>
  <si>
    <t>Marso</t>
  </si>
  <si>
    <t>Pe(dalis)</t>
  </si>
  <si>
    <t>Verecundus</t>
  </si>
  <si>
    <t>Malciu</t>
  </si>
  <si>
    <t>Catilos</t>
  </si>
  <si>
    <t>Pannas</t>
  </si>
  <si>
    <t>Pedalis</t>
  </si>
  <si>
    <t>==</t>
  </si>
  <si>
    <t>Verecundos</t>
  </si>
  <si>
    <t>pedalis</t>
  </si>
  <si>
    <t>= =</t>
  </si>
  <si>
    <t>Mortari</t>
  </si>
  <si>
    <t>Vere(cundus)</t>
  </si>
  <si>
    <t>mo(rtari)</t>
  </si>
  <si>
    <t>Mirtijos</t>
  </si>
  <si>
    <t xml:space="preserve">= = </t>
  </si>
  <si>
    <t>Catilus</t>
  </si>
  <si>
    <t>Regenos</t>
  </si>
  <si>
    <t>Cotutos</t>
  </si>
  <si>
    <t>S</t>
  </si>
  <si>
    <t>morta</t>
  </si>
  <si>
    <t>Albanos</t>
  </si>
  <si>
    <t>Pa(nn)a</t>
  </si>
  <si>
    <t>Ve(recundus)</t>
  </si>
  <si>
    <t>Mor</t>
  </si>
  <si>
    <t>Panias</t>
  </si>
  <si>
    <t>Uinari</t>
  </si>
  <si>
    <t>Morta(ri)</t>
  </si>
  <si>
    <t>Cottutos</t>
  </si>
  <si>
    <t>Mota(ri)</t>
  </si>
  <si>
    <t>(Ver0ecundo</t>
  </si>
  <si>
    <t>Canas(stri</t>
  </si>
  <si>
    <t>Pedali(s)</t>
  </si>
  <si>
    <t>Pa (n)na</t>
  </si>
  <si>
    <t>()ano</t>
  </si>
  <si>
    <t>Panis</t>
  </si>
  <si>
    <t>Albinos</t>
  </si>
  <si>
    <t>Atramitari</t>
  </si>
  <si>
    <t>Mos(uetos)</t>
  </si>
  <si>
    <t>Pedale</t>
  </si>
  <si>
    <t>mortari</t>
  </si>
  <si>
    <t>Panna</t>
  </si>
  <si>
    <t>Tritalis = =</t>
  </si>
  <si>
    <t>triantalis = =</t>
  </si>
  <si>
    <t>Vinarijus</t>
  </si>
  <si>
    <t>Summacos</t>
  </si>
  <si>
    <t>Catili</t>
  </si>
  <si>
    <t xml:space="preserve">Morta </t>
  </si>
  <si>
    <t>(Mort)ari</t>
  </si>
  <si>
    <t>peda(lis)</t>
  </si>
  <si>
    <t xml:space="preserve">Panna </t>
  </si>
  <si>
    <t>Deprosagi</t>
  </si>
  <si>
    <t>Licujas</t>
  </si>
  <si>
    <t>Felix Scota</t>
  </si>
  <si>
    <t>Atram((itari)</t>
  </si>
  <si>
    <t>(Alb)anos</t>
  </si>
  <si>
    <t>Felix</t>
  </si>
  <si>
    <t>Secundus</t>
  </si>
  <si>
    <t>Martalos</t>
  </si>
  <si>
    <t>mortari asati</t>
  </si>
  <si>
    <t>licuas</t>
  </si>
  <si>
    <t>Uinaria</t>
  </si>
  <si>
    <t>Tritos Privatos</t>
  </si>
  <si>
    <t>paraxi</t>
  </si>
  <si>
    <t>Atrimita(ri)</t>
  </si>
  <si>
    <t>Inbratari</t>
  </si>
  <si>
    <t>inbrax{</t>
  </si>
  <si>
    <t>(Mal)ciu</t>
  </si>
  <si>
    <t>licuias</t>
  </si>
  <si>
    <t>inbratari</t>
  </si>
  <si>
    <t>Tritalis</t>
  </si>
  <si>
    <t>Tritos</t>
  </si>
  <si>
    <t>Teggi</t>
  </si>
  <si>
    <t>Paraxidi</t>
  </si>
  <si>
    <t>Trito(s) Priva(tos)</t>
  </si>
  <si>
    <t>Licuias</t>
  </si>
  <si>
    <t>Scota duci Felix</t>
  </si>
  <si>
    <t>T]riti Privati</t>
  </si>
  <si>
    <t xml:space="preserve">Panas </t>
  </si>
  <si>
    <t>(fel)ix Scota</t>
  </si>
  <si>
    <t>atramatari</t>
  </si>
  <si>
    <t>Albinus</t>
  </si>
  <si>
    <t>Uiniri</t>
  </si>
  <si>
    <t>pultari</t>
  </si>
  <si>
    <t>(Ma)suetos</t>
  </si>
  <si>
    <t>pannas</t>
  </si>
  <si>
    <t>Acitabli</t>
  </si>
  <si>
    <t>Trito duci Privatos</t>
  </si>
  <si>
    <t>Tritos Privato(s)</t>
  </si>
  <si>
    <t>licuia</t>
  </si>
  <si>
    <t>(Sum)macos</t>
  </si>
  <si>
    <t>Ceruesa</t>
  </si>
  <si>
    <t>duprosopi</t>
  </si>
  <si>
    <t>Deprosagijos</t>
  </si>
  <si>
    <t>Parasidi</t>
  </si>
  <si>
    <t>Parax(idi)</t>
  </si>
  <si>
    <t>]sumacos</t>
  </si>
  <si>
    <t>uxedi</t>
  </si>
  <si>
    <t>paraxidi</t>
  </si>
  <si>
    <t>Tritos duci Uindulus</t>
  </si>
  <si>
    <t>Cotuto</t>
  </si>
  <si>
    <t>(Ma)lciu</t>
  </si>
  <si>
    <t>Deprosagi Felix</t>
  </si>
  <si>
    <t>Paraxi(di)</t>
  </si>
  <si>
    <t>]Masuetos</t>
  </si>
  <si>
    <t>Masueto(s)</t>
  </si>
  <si>
    <t>Castos</t>
  </si>
  <si>
    <t>(Mas)uetos</t>
  </si>
  <si>
    <t>Privatos</t>
  </si>
  <si>
    <t>Felix Deprosagi</t>
  </si>
  <si>
    <t>Acit(bili)</t>
  </si>
  <si>
    <t>para(a)xi(di)</t>
  </si>
  <si>
    <t>(Tri)tos</t>
  </si>
  <si>
    <t>acitabli</t>
  </si>
  <si>
    <t>Tritos duci Felix</t>
  </si>
  <si>
    <t>Mortari ux</t>
  </si>
  <si>
    <t>Terti</t>
  </si>
  <si>
    <t>Summaco Felix Scota</t>
  </si>
  <si>
    <t>Cati(li)</t>
  </si>
  <si>
    <t>() Privatos</t>
  </si>
  <si>
    <t>Mosueta</t>
  </si>
  <si>
    <t>Licuias ux</t>
  </si>
  <si>
    <t>Mor(tari) ux</t>
  </si>
  <si>
    <t>Sumaco</t>
  </si>
  <si>
    <t>(c)atili</t>
  </si>
  <si>
    <t>ex</t>
  </si>
  <si>
    <t>Privatos Trito(s)</t>
  </si>
  <si>
    <t>Licu(ias)</t>
  </si>
  <si>
    <t>Uindulus duci Privatos</t>
  </si>
  <si>
    <t>parax(idi)</t>
  </si>
  <si>
    <t>Primos</t>
  </si>
  <si>
    <t>(De)prosagijos</t>
  </si>
  <si>
    <t>acit(b)li</t>
  </si>
  <si>
    <t>Macer</t>
  </si>
  <si>
    <t>Uxedi</t>
  </si>
  <si>
    <t>Cotu(los)</t>
  </si>
  <si>
    <t>Licuia(s)</t>
  </si>
  <si>
    <t>Lousios</t>
  </si>
  <si>
    <t>Primo(s)</t>
  </si>
  <si>
    <t>A(citabli)</t>
  </si>
  <si>
    <t>Verecun(dus)</t>
  </si>
  <si>
    <t>Licui(as)</t>
  </si>
  <si>
    <t>Pultari</t>
  </si>
  <si>
    <t>Atramatari</t>
  </si>
  <si>
    <t>Summary</t>
  </si>
  <si>
    <t>2 Uncertian</t>
  </si>
  <si>
    <t>1 Castus i</t>
  </si>
  <si>
    <t>3 Castus i</t>
  </si>
  <si>
    <t>5 Castus i</t>
  </si>
  <si>
    <t>6 Castus i</t>
  </si>
  <si>
    <t>7 Castus i</t>
  </si>
  <si>
    <t>10 Castus i</t>
  </si>
  <si>
    <t>13  Castus i</t>
  </si>
  <si>
    <t>14 Martius ii</t>
  </si>
  <si>
    <t>16 Castus i</t>
  </si>
  <si>
    <t>20 Castus i</t>
  </si>
  <si>
    <t>22  Castus i</t>
  </si>
  <si>
    <t>Potter?</t>
  </si>
  <si>
    <t>Vessel</t>
  </si>
  <si>
    <t>Size</t>
  </si>
  <si>
    <t>Quantity</t>
  </si>
  <si>
    <t>Castus Total</t>
  </si>
  <si>
    <t>Total Vessels</t>
  </si>
  <si>
    <t>(Figures in Italics are estimates by Marichal - for an explanation of size symbols, cf. Marichal 1988, pp. 81-2)</t>
  </si>
  <si>
    <t>% Castus (AX:BH)</t>
  </si>
  <si>
    <t>%</t>
  </si>
  <si>
    <t>Datasheet 1. Details of the most complete graffiti taken from Marichal 1988</t>
  </si>
  <si>
    <t>Graffito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</si>
</sst>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FF66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Fill="1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quotePrefix="1" applyFont="1" applyFill="1"/>
    <xf numFmtId="49" fontId="6" fillId="0" borderId="0" xfId="0" applyNumberFormat="1" applyFont="1" applyFill="1"/>
    <xf numFmtId="164" fontId="2" fillId="0" borderId="0" xfId="0" applyNumberFormat="1" applyFont="1" applyFill="1"/>
    <xf numFmtId="0" fontId="7" fillId="0" borderId="0" xfId="0" applyFont="1" applyFill="1"/>
    <xf numFmtId="0" fontId="5" fillId="0" borderId="0" xfId="0" applyFont="1" applyFill="1"/>
    <xf numFmtId="0" fontId="1" fillId="0" borderId="0" xfId="0" applyFont="1"/>
    <xf numFmtId="0" fontId="6" fillId="0" borderId="1" xfId="0" applyFont="1" applyFill="1" applyBorder="1"/>
    <xf numFmtId="0" fontId="6" fillId="0" borderId="0" xfId="0" applyFont="1" applyFill="1" applyBorder="1"/>
    <xf numFmtId="0" fontId="8" fillId="0" borderId="0" xfId="0" applyFont="1" applyFill="1"/>
    <xf numFmtId="0" fontId="11" fillId="0" borderId="1" xfId="0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2" fillId="0" borderId="0" xfId="0" applyFont="1"/>
    <xf numFmtId="0" fontId="12" fillId="0" borderId="0" xfId="0" applyFont="1" applyFill="1"/>
    <xf numFmtId="49" fontId="12" fillId="0" borderId="0" xfId="0" applyNumberFormat="1" applyFont="1" applyFill="1"/>
    <xf numFmtId="0" fontId="12" fillId="0" borderId="0" xfId="0" applyFont="1"/>
    <xf numFmtId="0" fontId="11" fillId="0" borderId="0" xfId="0" applyFont="1" applyFill="1"/>
    <xf numFmtId="49" fontId="11" fillId="0" borderId="0" xfId="0" applyNumberFormat="1" applyFont="1" applyFill="1"/>
    <xf numFmtId="0" fontId="6" fillId="0" borderId="1" xfId="0" applyFont="1" applyBorder="1"/>
    <xf numFmtId="0" fontId="9" fillId="0" borderId="0" xfId="0" applyFont="1" applyFill="1" applyBorder="1"/>
    <xf numFmtId="0" fontId="11" fillId="0" borderId="0" xfId="0" applyFont="1" applyFill="1" applyBorder="1"/>
    <xf numFmtId="0" fontId="13" fillId="0" borderId="0" xfId="0" applyFont="1"/>
    <xf numFmtId="0" fontId="11" fillId="0" borderId="0" xfId="0" applyFont="1"/>
    <xf numFmtId="0" fontId="6" fillId="0" borderId="0" xfId="0" applyFont="1"/>
    <xf numFmtId="2" fontId="2" fillId="0" borderId="0" xfId="0" applyNumberFormat="1" applyFont="1"/>
    <xf numFmtId="2" fontId="6" fillId="0" borderId="1" xfId="0" applyNumberFormat="1" applyFont="1" applyBorder="1"/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 vertical="top" wrapText="1"/>
    </xf>
    <xf numFmtId="0" fontId="1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0"/>
  <sheetViews>
    <sheetView tabSelected="1" workbookViewId="0">
      <selection activeCell="A4" sqref="A4"/>
    </sheetView>
  </sheetViews>
  <sheetFormatPr defaultRowHeight="15" x14ac:dyDescent="0.25"/>
  <cols>
    <col min="2" max="2" width="10.7109375" bestFit="1" customWidth="1"/>
    <col min="3" max="3" width="8.140625" bestFit="1" customWidth="1"/>
    <col min="4" max="4" width="6" bestFit="1" customWidth="1"/>
    <col min="5" max="5" width="7.42578125" bestFit="1" customWidth="1"/>
    <col min="6" max="6" width="1.85546875" customWidth="1"/>
    <col min="7" max="7" width="13.28515625" bestFit="1" customWidth="1"/>
    <col min="8" max="8" width="8.42578125" bestFit="1" customWidth="1"/>
    <col min="9" max="9" width="6.5703125" bestFit="1" customWidth="1"/>
    <col min="10" max="10" width="7.42578125" bestFit="1" customWidth="1"/>
    <col min="11" max="11" width="1.85546875" customWidth="1"/>
    <col min="12" max="12" width="8.85546875" bestFit="1" customWidth="1"/>
    <col min="13" max="13" width="7" bestFit="1" customWidth="1"/>
    <col min="14" max="14" width="6" bestFit="1" customWidth="1"/>
    <col min="15" max="15" width="7.42578125" bestFit="1" customWidth="1"/>
    <col min="16" max="16" width="1.85546875" customWidth="1"/>
    <col min="17" max="17" width="15.140625" bestFit="1" customWidth="1"/>
    <col min="18" max="18" width="9.28515625" bestFit="1" customWidth="1"/>
    <col min="19" max="19" width="5.7109375" bestFit="1" customWidth="1"/>
    <col min="20" max="20" width="7.42578125" bestFit="1" customWidth="1"/>
    <col min="21" max="21" width="1.85546875" customWidth="1"/>
    <col min="22" max="22" width="9.5703125" bestFit="1" customWidth="1"/>
    <col min="23" max="23" width="7.5703125" bestFit="1" customWidth="1"/>
    <col min="24" max="24" width="6.85546875" bestFit="1" customWidth="1"/>
    <col min="25" max="25" width="7.42578125" bestFit="1" customWidth="1"/>
    <col min="26" max="26" width="5.5703125" customWidth="1"/>
    <col min="27" max="27" width="11.5703125" bestFit="1" customWidth="1"/>
    <col min="28" max="28" width="8.42578125" bestFit="1" customWidth="1"/>
    <col min="29" max="30" width="7.42578125" bestFit="1" customWidth="1"/>
    <col min="31" max="31" width="14.42578125" bestFit="1" customWidth="1"/>
    <col min="32" max="32" width="6.7109375" bestFit="1" customWidth="1"/>
    <col min="33" max="33" width="5.140625" customWidth="1"/>
    <col min="34" max="34" width="5.28515625" bestFit="1" customWidth="1"/>
    <col min="35" max="35" width="1.85546875" customWidth="1"/>
    <col min="36" max="37" width="9.85546875" bestFit="1" customWidth="1"/>
    <col min="38" max="38" width="9.28515625" bestFit="1" customWidth="1"/>
    <col min="39" max="39" width="7.42578125" bestFit="1" customWidth="1"/>
    <col min="40" max="40" width="4.28515625" customWidth="1"/>
    <col min="41" max="41" width="10.7109375" bestFit="1" customWidth="1"/>
    <col min="42" max="42" width="8.85546875" bestFit="1" customWidth="1"/>
    <col min="43" max="43" width="6" bestFit="1" customWidth="1"/>
    <col min="44" max="44" width="7.42578125" bestFit="1" customWidth="1"/>
    <col min="45" max="45" width="1.85546875" customWidth="1"/>
    <col min="46" max="46" width="9.85546875" bestFit="1" customWidth="1"/>
    <col min="47" max="47" width="6.5703125" bestFit="1" customWidth="1"/>
    <col min="48" max="48" width="6" bestFit="1" customWidth="1"/>
    <col min="49" max="49" width="7.42578125" bestFit="1" customWidth="1"/>
    <col min="50" max="50" width="2.7109375" customWidth="1"/>
    <col min="51" max="51" width="10.85546875" customWidth="1"/>
    <col min="52" max="52" width="12.42578125" bestFit="1" customWidth="1"/>
    <col min="53" max="53" width="8" bestFit="1" customWidth="1"/>
    <col min="54" max="54" width="6.85546875" bestFit="1" customWidth="1"/>
    <col min="55" max="55" width="7.42578125" bestFit="1" customWidth="1"/>
    <col min="56" max="56" width="16.140625" bestFit="1" customWidth="1"/>
    <col min="57" max="57" width="7.42578125" bestFit="1" customWidth="1"/>
    <col min="58" max="58" width="7.7109375" bestFit="1" customWidth="1"/>
    <col min="59" max="59" width="7.42578125" bestFit="1" customWidth="1"/>
    <col min="60" max="60" width="2.7109375" customWidth="1"/>
    <col min="61" max="61" width="12.28515625" customWidth="1"/>
    <col min="63" max="63" width="14" customWidth="1"/>
  </cols>
  <sheetData>
    <row r="1" spans="1:61" ht="18.75" x14ac:dyDescent="0.3">
      <c r="B1" s="27" t="s">
        <v>178</v>
      </c>
    </row>
    <row r="2" spans="1:61" ht="18.75" x14ac:dyDescent="0.3">
      <c r="B2" s="27"/>
      <c r="C2" s="11" t="s">
        <v>175</v>
      </c>
    </row>
    <row r="4" spans="1:61" s="21" customFormat="1" ht="12.75" x14ac:dyDescent="0.2">
      <c r="A4" s="21" t="s">
        <v>179</v>
      </c>
      <c r="B4" s="19" t="s">
        <v>158</v>
      </c>
      <c r="C4" s="19"/>
      <c r="D4" s="20"/>
      <c r="E4" s="19"/>
      <c r="F4" s="19"/>
      <c r="G4" s="19" t="s">
        <v>159</v>
      </c>
      <c r="H4" s="19"/>
      <c r="I4" s="20"/>
      <c r="J4" s="19"/>
      <c r="K4" s="19"/>
      <c r="L4" s="19" t="s">
        <v>160</v>
      </c>
      <c r="M4" s="19"/>
      <c r="N4" s="19"/>
      <c r="O4" s="19"/>
      <c r="P4" s="19"/>
      <c r="Q4" s="19" t="s">
        <v>161</v>
      </c>
      <c r="R4" s="19"/>
      <c r="S4" s="19"/>
      <c r="T4" s="19"/>
      <c r="U4" s="19"/>
      <c r="V4" s="19" t="s">
        <v>162</v>
      </c>
      <c r="W4" s="19"/>
      <c r="X4" s="19"/>
      <c r="Y4" s="19"/>
      <c r="Z4" s="19"/>
      <c r="AA4" s="19" t="s">
        <v>163</v>
      </c>
      <c r="AB4" s="19"/>
      <c r="AC4" s="19"/>
      <c r="AD4" s="19"/>
      <c r="AE4" s="19" t="s">
        <v>164</v>
      </c>
      <c r="AF4" s="19"/>
      <c r="AG4" s="19"/>
      <c r="AH4" s="19"/>
      <c r="AI4" s="19"/>
      <c r="AJ4" s="19" t="s">
        <v>166</v>
      </c>
      <c r="AK4" s="19"/>
      <c r="AL4" s="19"/>
      <c r="AM4" s="19"/>
      <c r="AN4" s="19"/>
      <c r="AO4" s="19" t="s">
        <v>167</v>
      </c>
      <c r="AP4" s="19"/>
      <c r="AQ4" s="19"/>
      <c r="AR4" s="19"/>
      <c r="AS4" s="19"/>
      <c r="AT4" s="19" t="s">
        <v>168</v>
      </c>
      <c r="AU4" s="19"/>
      <c r="AV4" s="19"/>
      <c r="AW4" s="19"/>
      <c r="AX4" s="19"/>
      <c r="AY4" s="21" t="s">
        <v>173</v>
      </c>
      <c r="AZ4" s="19" t="s">
        <v>157</v>
      </c>
      <c r="BA4" s="19"/>
      <c r="BB4" s="20"/>
      <c r="BC4" s="19"/>
      <c r="BD4" s="19" t="s">
        <v>165</v>
      </c>
      <c r="BE4" s="19"/>
      <c r="BF4" s="19"/>
      <c r="BG4" s="19"/>
      <c r="BH4" s="19"/>
      <c r="BI4" s="21" t="s">
        <v>174</v>
      </c>
    </row>
    <row r="5" spans="1:61" x14ac:dyDescent="0.25">
      <c r="B5" s="22" t="s">
        <v>169</v>
      </c>
      <c r="C5" s="22" t="s">
        <v>170</v>
      </c>
      <c r="D5" s="23" t="s">
        <v>171</v>
      </c>
      <c r="E5" s="22" t="s">
        <v>172</v>
      </c>
      <c r="F5" s="2"/>
      <c r="G5" s="22" t="s">
        <v>169</v>
      </c>
      <c r="H5" s="22" t="s">
        <v>170</v>
      </c>
      <c r="I5" s="23" t="s">
        <v>171</v>
      </c>
      <c r="J5" s="22" t="s">
        <v>172</v>
      </c>
      <c r="K5" s="2"/>
      <c r="L5" s="22" t="s">
        <v>169</v>
      </c>
      <c r="M5" s="22" t="s">
        <v>170</v>
      </c>
      <c r="N5" s="23" t="s">
        <v>171</v>
      </c>
      <c r="O5" s="22" t="s">
        <v>172</v>
      </c>
      <c r="P5" s="2"/>
      <c r="Q5" s="22" t="s">
        <v>169</v>
      </c>
      <c r="R5" s="22" t="s">
        <v>170</v>
      </c>
      <c r="S5" s="23" t="s">
        <v>171</v>
      </c>
      <c r="T5" s="22" t="s">
        <v>172</v>
      </c>
      <c r="U5" s="2"/>
      <c r="V5" s="22" t="s">
        <v>169</v>
      </c>
      <c r="W5" s="22" t="s">
        <v>170</v>
      </c>
      <c r="X5" s="23" t="s">
        <v>171</v>
      </c>
      <c r="Y5" s="22" t="s">
        <v>172</v>
      </c>
      <c r="Z5" s="2"/>
      <c r="AA5" s="22" t="s">
        <v>169</v>
      </c>
      <c r="AB5" s="22" t="s">
        <v>170</v>
      </c>
      <c r="AC5" s="23" t="s">
        <v>171</v>
      </c>
      <c r="AD5" s="22" t="s">
        <v>172</v>
      </c>
      <c r="AE5" s="2"/>
      <c r="AF5" s="2"/>
      <c r="AG5" s="2"/>
      <c r="AH5" s="2"/>
      <c r="AI5" s="2"/>
      <c r="AJ5" s="22" t="s">
        <v>169</v>
      </c>
      <c r="AK5" s="22" t="s">
        <v>170</v>
      </c>
      <c r="AL5" s="23" t="s">
        <v>171</v>
      </c>
      <c r="AM5" s="22" t="s">
        <v>172</v>
      </c>
      <c r="AN5" s="2"/>
      <c r="AO5" s="22" t="s">
        <v>169</v>
      </c>
      <c r="AP5" s="22" t="s">
        <v>170</v>
      </c>
      <c r="AQ5" s="23" t="s">
        <v>171</v>
      </c>
      <c r="AR5" s="22" t="s">
        <v>172</v>
      </c>
      <c r="AS5" s="2"/>
      <c r="AT5" s="22" t="s">
        <v>169</v>
      </c>
      <c r="AU5" s="22" t="s">
        <v>170</v>
      </c>
      <c r="AV5" s="23" t="s">
        <v>171</v>
      </c>
      <c r="AW5" s="22" t="s">
        <v>172</v>
      </c>
      <c r="AX5" s="22"/>
      <c r="AZ5" s="22" t="s">
        <v>169</v>
      </c>
      <c r="BA5" s="22" t="s">
        <v>170</v>
      </c>
      <c r="BB5" s="23" t="s">
        <v>171</v>
      </c>
      <c r="BC5" s="22" t="s">
        <v>172</v>
      </c>
      <c r="BD5" s="22" t="s">
        <v>169</v>
      </c>
      <c r="BE5" s="22" t="s">
        <v>170</v>
      </c>
      <c r="BF5" s="23" t="s">
        <v>171</v>
      </c>
      <c r="BG5" s="22" t="s">
        <v>172</v>
      </c>
      <c r="BH5" s="22"/>
    </row>
    <row r="6" spans="1:61" x14ac:dyDescent="0.25">
      <c r="B6" s="2" t="s">
        <v>0</v>
      </c>
      <c r="C6" s="2" t="s">
        <v>1</v>
      </c>
      <c r="D6" s="3" t="s">
        <v>2</v>
      </c>
      <c r="E6" s="2">
        <v>500</v>
      </c>
      <c r="F6" s="2"/>
      <c r="G6" s="2" t="s">
        <v>6</v>
      </c>
      <c r="H6" s="2"/>
      <c r="I6" s="3" t="s">
        <v>7</v>
      </c>
      <c r="J6" s="2"/>
      <c r="K6" s="2"/>
      <c r="L6" s="2" t="s">
        <v>3</v>
      </c>
      <c r="M6" s="2" t="s">
        <v>1</v>
      </c>
      <c r="N6" s="2" t="s">
        <v>8</v>
      </c>
      <c r="O6" s="14">
        <v>300</v>
      </c>
      <c r="P6" s="4"/>
      <c r="Q6" s="2" t="s">
        <v>9</v>
      </c>
      <c r="R6" s="2" t="s">
        <v>10</v>
      </c>
      <c r="S6" s="2" t="s">
        <v>5</v>
      </c>
      <c r="T6" s="5">
        <v>290</v>
      </c>
      <c r="U6" s="5"/>
      <c r="V6" s="2" t="s">
        <v>11</v>
      </c>
      <c r="W6" s="14" t="s">
        <v>1</v>
      </c>
      <c r="X6" s="2"/>
      <c r="Y6" s="14">
        <v>300</v>
      </c>
      <c r="Z6" s="4"/>
      <c r="AB6" s="2" t="s">
        <v>4</v>
      </c>
      <c r="AC6" s="2" t="s">
        <v>5</v>
      </c>
      <c r="AD6" s="2">
        <v>330</v>
      </c>
      <c r="AE6" s="2"/>
      <c r="AF6" s="2" t="s">
        <v>1</v>
      </c>
      <c r="AG6" s="2" t="s">
        <v>5</v>
      </c>
      <c r="AH6" s="2">
        <v>130</v>
      </c>
      <c r="AI6" s="2"/>
      <c r="AJ6" s="2" t="s">
        <v>14</v>
      </c>
      <c r="AK6" s="2" t="s">
        <v>4</v>
      </c>
      <c r="AL6" s="2" t="s">
        <v>5</v>
      </c>
      <c r="AM6" s="2">
        <v>230</v>
      </c>
      <c r="AN6" s="2"/>
      <c r="AO6" s="2" t="s">
        <v>15</v>
      </c>
      <c r="AP6" s="2" t="s">
        <v>16</v>
      </c>
      <c r="AQ6" s="2" t="s">
        <v>5</v>
      </c>
      <c r="AR6" s="2">
        <v>220</v>
      </c>
      <c r="AS6" s="2"/>
      <c r="AT6" s="2"/>
      <c r="AU6" s="2" t="s">
        <v>17</v>
      </c>
      <c r="AV6" s="2" t="s">
        <v>5</v>
      </c>
      <c r="AW6" s="2">
        <v>1200</v>
      </c>
      <c r="AX6" s="2"/>
      <c r="AZ6" s="2" t="s">
        <v>3</v>
      </c>
      <c r="BA6" s="2" t="s">
        <v>4</v>
      </c>
      <c r="BB6" s="3" t="s">
        <v>5</v>
      </c>
      <c r="BC6" s="2">
        <v>300</v>
      </c>
      <c r="BD6" s="2" t="s">
        <v>12</v>
      </c>
      <c r="BE6" s="14" t="s">
        <v>1</v>
      </c>
      <c r="BF6" s="2" t="s">
        <v>13</v>
      </c>
      <c r="BG6" s="14">
        <v>200</v>
      </c>
      <c r="BH6" s="14"/>
    </row>
    <row r="7" spans="1:61" x14ac:dyDescent="0.25">
      <c r="B7" s="2" t="s">
        <v>0</v>
      </c>
      <c r="C7" s="2" t="s">
        <v>1</v>
      </c>
      <c r="D7" s="3" t="s">
        <v>18</v>
      </c>
      <c r="E7" s="2">
        <v>110</v>
      </c>
      <c r="F7" s="2"/>
      <c r="G7" s="2"/>
      <c r="H7" s="2" t="s">
        <v>1</v>
      </c>
      <c r="I7" s="3" t="s">
        <v>19</v>
      </c>
      <c r="J7" s="5">
        <v>300</v>
      </c>
      <c r="K7" s="5"/>
      <c r="L7" s="2" t="s">
        <v>3</v>
      </c>
      <c r="M7" s="2" t="s">
        <v>1</v>
      </c>
      <c r="N7" s="3" t="s">
        <v>19</v>
      </c>
      <c r="O7" s="5">
        <v>100</v>
      </c>
      <c r="P7" s="5"/>
      <c r="Q7" s="2" t="s">
        <v>9</v>
      </c>
      <c r="R7" s="2" t="s">
        <v>1</v>
      </c>
      <c r="S7" s="6" t="s">
        <v>19</v>
      </c>
      <c r="T7" s="2">
        <v>220</v>
      </c>
      <c r="U7" s="2"/>
      <c r="V7" s="2" t="s">
        <v>20</v>
      </c>
      <c r="W7" s="14" t="s">
        <v>1</v>
      </c>
      <c r="X7" s="2" t="s">
        <v>21</v>
      </c>
      <c r="Y7" s="14">
        <v>100</v>
      </c>
      <c r="Z7" s="4"/>
      <c r="AB7" s="2" t="s">
        <v>1</v>
      </c>
      <c r="AC7" s="6" t="s">
        <v>22</v>
      </c>
      <c r="AD7" s="2">
        <v>260</v>
      </c>
      <c r="AE7" s="2"/>
      <c r="AF7" s="2" t="s">
        <v>23</v>
      </c>
      <c r="AG7" s="2" t="s">
        <v>5</v>
      </c>
      <c r="AH7" s="2">
        <v>300</v>
      </c>
      <c r="AI7" s="2"/>
      <c r="AJ7" s="2" t="s">
        <v>24</v>
      </c>
      <c r="AK7" s="2" t="s">
        <v>25</v>
      </c>
      <c r="AL7" s="2" t="s">
        <v>5</v>
      </c>
      <c r="AM7" s="2">
        <v>250</v>
      </c>
      <c r="AN7" s="2"/>
      <c r="AO7" s="2" t="s">
        <v>26</v>
      </c>
      <c r="AP7" s="5" t="s">
        <v>16</v>
      </c>
      <c r="AQ7" s="6" t="s">
        <v>27</v>
      </c>
      <c r="AR7" s="2">
        <v>330</v>
      </c>
      <c r="AS7" s="2"/>
      <c r="AT7" s="2"/>
      <c r="AU7" s="2" t="s">
        <v>28</v>
      </c>
      <c r="AV7" s="2" t="s">
        <v>5</v>
      </c>
      <c r="AW7" s="2">
        <v>130</v>
      </c>
      <c r="AX7" s="2"/>
      <c r="AZ7" s="2" t="s">
        <v>3</v>
      </c>
      <c r="BA7" s="2" t="s">
        <v>4</v>
      </c>
      <c r="BB7" s="3" t="s">
        <v>19</v>
      </c>
      <c r="BC7" s="2">
        <v>300</v>
      </c>
      <c r="BD7" s="2" t="s">
        <v>6</v>
      </c>
      <c r="BE7" s="14" t="s">
        <v>1</v>
      </c>
      <c r="BF7" s="2"/>
      <c r="BG7" s="14">
        <v>250</v>
      </c>
      <c r="BH7" s="14"/>
    </row>
    <row r="8" spans="1:61" x14ac:dyDescent="0.25">
      <c r="B8" s="2" t="s">
        <v>0</v>
      </c>
      <c r="C8" s="2" t="s">
        <v>1</v>
      </c>
      <c r="D8" s="3" t="s">
        <v>19</v>
      </c>
      <c r="E8" s="2">
        <v>500</v>
      </c>
      <c r="F8" s="2"/>
      <c r="G8" s="2"/>
      <c r="H8" s="2" t="s">
        <v>1</v>
      </c>
      <c r="I8" s="3" t="s">
        <v>21</v>
      </c>
      <c r="J8" s="2">
        <v>90</v>
      </c>
      <c r="K8" s="2"/>
      <c r="L8" s="2"/>
      <c r="M8" s="2" t="s">
        <v>23</v>
      </c>
      <c r="N8" s="6" t="s">
        <v>19</v>
      </c>
      <c r="O8" s="2">
        <v>200</v>
      </c>
      <c r="P8" s="2"/>
      <c r="Q8" s="2" t="s">
        <v>30</v>
      </c>
      <c r="R8" s="2" t="s">
        <v>23</v>
      </c>
      <c r="S8" s="2" t="s">
        <v>5</v>
      </c>
      <c r="T8" s="2">
        <v>220</v>
      </c>
      <c r="U8" s="2"/>
      <c r="V8" s="2"/>
      <c r="W8" s="2" t="s">
        <v>23</v>
      </c>
      <c r="X8" s="2" t="s">
        <v>31</v>
      </c>
      <c r="Y8" s="2">
        <v>280</v>
      </c>
      <c r="Z8" s="2"/>
      <c r="AB8" s="2" t="s">
        <v>32</v>
      </c>
      <c r="AC8" s="6" t="s">
        <v>22</v>
      </c>
      <c r="AD8" s="2">
        <v>300</v>
      </c>
      <c r="AE8" s="2"/>
      <c r="AF8" s="2" t="s">
        <v>23</v>
      </c>
      <c r="AG8" s="6" t="s">
        <v>22</v>
      </c>
      <c r="AH8" s="2">
        <v>300</v>
      </c>
      <c r="AI8" s="2"/>
      <c r="AJ8" s="2" t="s">
        <v>24</v>
      </c>
      <c r="AK8" s="14" t="s">
        <v>23</v>
      </c>
      <c r="AL8" s="2" t="s">
        <v>21</v>
      </c>
      <c r="AM8" s="2">
        <v>105</v>
      </c>
      <c r="AN8" s="2"/>
      <c r="AO8" s="2" t="s">
        <v>35</v>
      </c>
      <c r="AP8" s="2" t="s">
        <v>36</v>
      </c>
      <c r="AQ8" s="2" t="s">
        <v>5</v>
      </c>
      <c r="AR8" s="2">
        <v>385</v>
      </c>
      <c r="AS8" s="2"/>
      <c r="AT8" s="2"/>
      <c r="AU8" s="5" t="s">
        <v>28</v>
      </c>
      <c r="AV8" s="2" t="s">
        <v>21</v>
      </c>
      <c r="AW8" s="2">
        <v>55</v>
      </c>
      <c r="AX8" s="2"/>
      <c r="AZ8" s="2" t="s">
        <v>29</v>
      </c>
      <c r="BA8" s="2" t="s">
        <v>4</v>
      </c>
      <c r="BB8" s="2" t="s">
        <v>13</v>
      </c>
      <c r="BC8" s="2">
        <v>35</v>
      </c>
      <c r="BD8" s="2" t="s">
        <v>33</v>
      </c>
      <c r="BE8" s="2" t="s">
        <v>34</v>
      </c>
      <c r="BF8" s="2" t="s">
        <v>5</v>
      </c>
      <c r="BG8" s="2">
        <v>1300</v>
      </c>
      <c r="BH8" s="2"/>
    </row>
    <row r="9" spans="1:61" x14ac:dyDescent="0.25">
      <c r="B9" s="2" t="s">
        <v>33</v>
      </c>
      <c r="C9" s="2" t="s">
        <v>37</v>
      </c>
      <c r="D9" s="3"/>
      <c r="E9" s="2">
        <v>1025</v>
      </c>
      <c r="F9" s="2"/>
      <c r="G9" s="2"/>
      <c r="H9" s="2" t="s">
        <v>38</v>
      </c>
      <c r="I9" s="3"/>
      <c r="J9" s="2">
        <v>200</v>
      </c>
      <c r="K9" s="2"/>
      <c r="L9" s="2" t="s">
        <v>3</v>
      </c>
      <c r="M9" s="2" t="s">
        <v>39</v>
      </c>
      <c r="N9" s="2" t="s">
        <v>5</v>
      </c>
      <c r="O9" s="2">
        <v>150</v>
      </c>
      <c r="P9" s="2"/>
      <c r="Q9" s="2" t="s">
        <v>40</v>
      </c>
      <c r="R9" s="2" t="s">
        <v>41</v>
      </c>
      <c r="S9" s="6" t="s">
        <v>19</v>
      </c>
      <c r="T9" s="2">
        <v>190</v>
      </c>
      <c r="U9" s="2"/>
      <c r="V9" s="2" t="s">
        <v>42</v>
      </c>
      <c r="W9" s="2" t="s">
        <v>36</v>
      </c>
      <c r="X9" s="6" t="s">
        <v>19</v>
      </c>
      <c r="Y9" s="2">
        <v>300</v>
      </c>
      <c r="Z9" s="2"/>
      <c r="AB9" s="2" t="s">
        <v>43</v>
      </c>
      <c r="AC9" s="2" t="s">
        <v>44</v>
      </c>
      <c r="AD9" s="2">
        <v>120</v>
      </c>
      <c r="AE9" s="2"/>
      <c r="AF9" s="2" t="s">
        <v>1</v>
      </c>
      <c r="AG9" s="6" t="s">
        <v>22</v>
      </c>
      <c r="AH9" s="2">
        <v>250</v>
      </c>
      <c r="AI9" s="2"/>
      <c r="AJ9" s="2" t="s">
        <v>46</v>
      </c>
      <c r="AK9" s="2" t="s">
        <v>47</v>
      </c>
      <c r="AL9" s="2" t="s">
        <v>5</v>
      </c>
      <c r="AM9" s="2">
        <v>1150</v>
      </c>
      <c r="AN9" s="2"/>
      <c r="AO9" s="2" t="s">
        <v>35</v>
      </c>
      <c r="AP9" s="2" t="s">
        <v>36</v>
      </c>
      <c r="AQ9" s="6" t="s">
        <v>22</v>
      </c>
      <c r="AR9" s="2">
        <v>400</v>
      </c>
      <c r="AS9" s="2"/>
      <c r="AT9" s="2"/>
      <c r="AU9" s="2" t="s">
        <v>28</v>
      </c>
      <c r="AV9" s="6" t="s">
        <v>22</v>
      </c>
      <c r="AW9" s="2">
        <v>330</v>
      </c>
      <c r="AX9" s="2"/>
      <c r="AZ9" s="2" t="s">
        <v>29</v>
      </c>
      <c r="BA9" s="2" t="s">
        <v>23</v>
      </c>
      <c r="BB9" s="3" t="s">
        <v>18</v>
      </c>
      <c r="BC9" s="2">
        <v>18</v>
      </c>
      <c r="BD9" s="2" t="s">
        <v>3</v>
      </c>
      <c r="BE9" s="2" t="s">
        <v>45</v>
      </c>
      <c r="BF9" s="2" t="s">
        <v>5</v>
      </c>
      <c r="BG9" s="2">
        <v>400</v>
      </c>
      <c r="BH9" s="2"/>
    </row>
    <row r="10" spans="1:61" x14ac:dyDescent="0.25">
      <c r="B10" s="2" t="s">
        <v>48</v>
      </c>
      <c r="C10" s="2" t="s">
        <v>38</v>
      </c>
      <c r="D10" s="3"/>
      <c r="E10" s="2">
        <v>500</v>
      </c>
      <c r="F10" s="2"/>
      <c r="G10" s="2"/>
      <c r="H10" s="2" t="s">
        <v>23</v>
      </c>
      <c r="I10" s="3" t="s">
        <v>8</v>
      </c>
      <c r="J10" s="2">
        <v>125</v>
      </c>
      <c r="K10" s="2"/>
      <c r="L10" s="2"/>
      <c r="M10" s="2"/>
      <c r="N10" s="2" t="s">
        <v>18</v>
      </c>
      <c r="O10" s="2">
        <v>55</v>
      </c>
      <c r="P10" s="2"/>
      <c r="Q10" s="2" t="s">
        <v>50</v>
      </c>
      <c r="R10" s="14" t="s">
        <v>23</v>
      </c>
      <c r="S10" s="2" t="s">
        <v>51</v>
      </c>
      <c r="T10" s="2">
        <v>60</v>
      </c>
      <c r="U10" s="2"/>
      <c r="V10" s="2" t="s">
        <v>20</v>
      </c>
      <c r="W10" s="2" t="s">
        <v>4</v>
      </c>
      <c r="X10" s="6" t="s">
        <v>19</v>
      </c>
      <c r="Y10" s="2">
        <v>210</v>
      </c>
      <c r="Z10" s="2"/>
      <c r="AB10" s="2" t="s">
        <v>52</v>
      </c>
      <c r="AC10" s="2" t="s">
        <v>5</v>
      </c>
      <c r="AD10" s="2">
        <v>130</v>
      </c>
      <c r="AE10" s="2" t="s">
        <v>33</v>
      </c>
      <c r="AF10" s="2" t="s">
        <v>53</v>
      </c>
      <c r="AG10" s="2" t="s">
        <v>2</v>
      </c>
      <c r="AH10" s="2">
        <v>1250</v>
      </c>
      <c r="AI10" s="2"/>
      <c r="AJ10" s="2" t="s">
        <v>24</v>
      </c>
      <c r="AK10" s="14" t="s">
        <v>1</v>
      </c>
      <c r="AL10" s="2" t="s">
        <v>55</v>
      </c>
      <c r="AM10" s="2">
        <v>230</v>
      </c>
      <c r="AN10" s="2"/>
      <c r="AO10" s="2" t="s">
        <v>3</v>
      </c>
      <c r="AP10" s="2" t="s">
        <v>56</v>
      </c>
      <c r="AQ10" s="2"/>
      <c r="AR10" s="2">
        <v>325</v>
      </c>
      <c r="AS10" s="2"/>
      <c r="AT10" s="2"/>
      <c r="AU10" s="2" t="s">
        <v>36</v>
      </c>
      <c r="AV10" s="2" t="s">
        <v>5</v>
      </c>
      <c r="AW10" s="2">
        <v>200</v>
      </c>
      <c r="AX10" s="2"/>
      <c r="AZ10" s="2"/>
      <c r="BA10" s="2" t="s">
        <v>49</v>
      </c>
      <c r="BB10" s="3"/>
      <c r="BC10" s="2">
        <v>370</v>
      </c>
      <c r="BD10" s="2"/>
      <c r="BE10" s="2" t="s">
        <v>1</v>
      </c>
      <c r="BF10" s="2" t="s">
        <v>54</v>
      </c>
      <c r="BG10" s="2">
        <v>300</v>
      </c>
      <c r="BH10" s="2"/>
    </row>
    <row r="11" spans="1:61" x14ac:dyDescent="0.25">
      <c r="B11" s="2" t="s">
        <v>57</v>
      </c>
      <c r="C11" s="2" t="s">
        <v>58</v>
      </c>
      <c r="D11" s="3"/>
      <c r="E11" s="2">
        <v>2460</v>
      </c>
      <c r="F11" s="2"/>
      <c r="G11" s="2"/>
      <c r="H11" s="2" t="s">
        <v>59</v>
      </c>
      <c r="I11" s="3" t="s">
        <v>19</v>
      </c>
      <c r="J11" s="2">
        <v>100</v>
      </c>
      <c r="K11" s="2"/>
      <c r="L11" s="2"/>
      <c r="M11" s="2" t="s">
        <v>17</v>
      </c>
      <c r="N11" s="2" t="s">
        <v>5</v>
      </c>
      <c r="O11" s="2">
        <v>1000</v>
      </c>
      <c r="P11" s="2"/>
      <c r="Q11" s="2"/>
      <c r="R11" s="2" t="s">
        <v>38</v>
      </c>
      <c r="S11" s="2"/>
      <c r="T11" s="14">
        <v>100</v>
      </c>
      <c r="U11" s="4"/>
      <c r="V11" s="2"/>
      <c r="W11" s="2" t="s">
        <v>60</v>
      </c>
      <c r="X11" s="2" t="s">
        <v>61</v>
      </c>
      <c r="Y11" s="2">
        <v>125</v>
      </c>
      <c r="Z11" s="2"/>
      <c r="AB11" s="2" t="s">
        <v>38</v>
      </c>
      <c r="AC11" s="2"/>
      <c r="AD11" s="2">
        <v>110</v>
      </c>
      <c r="AE11" s="10" t="s">
        <v>3</v>
      </c>
      <c r="AF11" s="10" t="s">
        <v>62</v>
      </c>
      <c r="AG11" s="10" t="s">
        <v>5</v>
      </c>
      <c r="AH11" s="2">
        <v>250</v>
      </c>
      <c r="AI11" s="2"/>
      <c r="AJ11" s="2"/>
      <c r="AK11" s="2" t="s">
        <v>52</v>
      </c>
      <c r="AL11" s="6" t="s">
        <v>22</v>
      </c>
      <c r="AM11" s="2">
        <v>200</v>
      </c>
      <c r="AN11" s="2"/>
      <c r="AO11" s="2" t="s">
        <v>35</v>
      </c>
      <c r="AP11" s="14" t="s">
        <v>17</v>
      </c>
      <c r="AQ11" s="2" t="s">
        <v>21</v>
      </c>
      <c r="AR11" s="2">
        <v>165</v>
      </c>
      <c r="AS11" s="2"/>
      <c r="AT11" s="2"/>
      <c r="AU11" s="2" t="s">
        <v>36</v>
      </c>
      <c r="AV11" s="6" t="s">
        <v>22</v>
      </c>
      <c r="AW11" s="2">
        <v>100</v>
      </c>
      <c r="AX11" s="2"/>
      <c r="AZ11" s="2"/>
      <c r="BA11" s="2" t="s">
        <v>23</v>
      </c>
      <c r="BB11" s="3" t="s">
        <v>5</v>
      </c>
      <c r="BC11" s="2">
        <v>150</v>
      </c>
      <c r="BD11" s="10" t="s">
        <v>63</v>
      </c>
      <c r="BE11" s="2" t="s">
        <v>64</v>
      </c>
      <c r="BF11" s="2"/>
      <c r="BG11" s="2">
        <v>150</v>
      </c>
      <c r="BH11" s="2"/>
    </row>
    <row r="12" spans="1:61" x14ac:dyDescent="0.25">
      <c r="B12" s="2" t="s">
        <v>65</v>
      </c>
      <c r="C12" s="2" t="s">
        <v>58</v>
      </c>
      <c r="D12" s="3"/>
      <c r="E12" s="2">
        <v>5200</v>
      </c>
      <c r="F12" s="2"/>
      <c r="G12" s="2"/>
      <c r="H12" s="2" t="s">
        <v>37</v>
      </c>
      <c r="I12" s="3" t="s">
        <v>31</v>
      </c>
      <c r="J12" s="2">
        <v>850</v>
      </c>
      <c r="K12" s="2"/>
      <c r="L12" s="2"/>
      <c r="M12" s="2" t="s">
        <v>38</v>
      </c>
      <c r="N12" s="2"/>
      <c r="O12" s="2">
        <v>100</v>
      </c>
      <c r="P12" s="2"/>
      <c r="Q12" s="2"/>
      <c r="R12" s="2" t="s">
        <v>66</v>
      </c>
      <c r="S12" s="2"/>
      <c r="T12" s="14">
        <v>250</v>
      </c>
      <c r="U12" s="4"/>
      <c r="V12" s="2" t="s">
        <v>67</v>
      </c>
      <c r="W12" s="2" t="s">
        <v>37</v>
      </c>
      <c r="X12" s="2" t="s">
        <v>5</v>
      </c>
      <c r="Y12" s="2">
        <v>1000</v>
      </c>
      <c r="Z12" s="2"/>
      <c r="AB12" s="2" t="s">
        <v>17</v>
      </c>
      <c r="AC12" s="2" t="s">
        <v>5</v>
      </c>
      <c r="AD12" s="2">
        <v>1000</v>
      </c>
      <c r="AE12" s="10" t="s">
        <v>68</v>
      </c>
      <c r="AF12" s="10" t="s">
        <v>58</v>
      </c>
      <c r="AG12" s="2"/>
      <c r="AH12" s="2">
        <v>1500</v>
      </c>
      <c r="AI12" s="2"/>
      <c r="AJ12" s="2" t="s">
        <v>70</v>
      </c>
      <c r="AK12" s="2" t="s">
        <v>71</v>
      </c>
      <c r="AL12" s="2"/>
      <c r="AM12" s="2">
        <v>90</v>
      </c>
      <c r="AN12" s="2"/>
      <c r="AO12" s="2" t="s">
        <v>15</v>
      </c>
      <c r="AP12" s="2" t="s">
        <v>72</v>
      </c>
      <c r="AQ12" s="6" t="s">
        <v>22</v>
      </c>
      <c r="AR12" s="2">
        <v>130</v>
      </c>
      <c r="AS12" s="2"/>
      <c r="AT12" s="2"/>
      <c r="AU12" s="2" t="s">
        <v>73</v>
      </c>
      <c r="AV12" s="2"/>
      <c r="AW12" s="2">
        <v>80</v>
      </c>
      <c r="AX12" s="2"/>
      <c r="AZ12" s="2"/>
      <c r="BA12" s="2" t="s">
        <v>23</v>
      </c>
      <c r="BB12" s="3" t="s">
        <v>19</v>
      </c>
      <c r="BC12" s="2">
        <v>150</v>
      </c>
      <c r="BD12" s="2" t="s">
        <v>69</v>
      </c>
      <c r="BE12" s="2" t="s">
        <v>23</v>
      </c>
      <c r="BF12" s="2" t="s">
        <v>5</v>
      </c>
      <c r="BG12" s="2">
        <v>250</v>
      </c>
      <c r="BH12" s="2"/>
    </row>
    <row r="13" spans="1:61" x14ac:dyDescent="0.25">
      <c r="B13" s="2" t="s">
        <v>74</v>
      </c>
      <c r="C13" s="2" t="s">
        <v>75</v>
      </c>
      <c r="D13" s="3"/>
      <c r="E13" s="2">
        <v>5550</v>
      </c>
      <c r="F13" s="2"/>
      <c r="G13" s="2"/>
      <c r="H13" s="2" t="s">
        <v>76</v>
      </c>
      <c r="I13" s="3"/>
      <c r="J13" s="2">
        <v>260</v>
      </c>
      <c r="K13" s="2"/>
      <c r="L13" s="2"/>
      <c r="M13" s="2" t="s">
        <v>77</v>
      </c>
      <c r="N13" s="2" t="s">
        <v>5</v>
      </c>
      <c r="O13" s="2">
        <v>115</v>
      </c>
      <c r="P13" s="2"/>
      <c r="Q13" s="2"/>
      <c r="R13" s="2" t="s">
        <v>78</v>
      </c>
      <c r="S13" s="2"/>
      <c r="T13" s="2"/>
      <c r="U13" s="2"/>
      <c r="V13" s="2" t="s">
        <v>79</v>
      </c>
      <c r="W13" s="2" t="s">
        <v>80</v>
      </c>
      <c r="X13" s="6" t="s">
        <v>22</v>
      </c>
      <c r="Y13" s="2">
        <v>200</v>
      </c>
      <c r="Z13" s="2"/>
      <c r="AB13" s="2" t="s">
        <v>81</v>
      </c>
      <c r="AC13" s="2" t="s">
        <v>5</v>
      </c>
      <c r="AD13" s="2">
        <v>50</v>
      </c>
      <c r="AE13" s="2" t="s">
        <v>30</v>
      </c>
      <c r="AF13" s="2" t="s">
        <v>58</v>
      </c>
      <c r="AG13" s="2"/>
      <c r="AH13" s="2">
        <v>1300</v>
      </c>
      <c r="AI13" s="2"/>
      <c r="AJ13" s="2" t="s">
        <v>83</v>
      </c>
      <c r="AK13" s="2" t="s">
        <v>64</v>
      </c>
      <c r="AL13" s="6" t="s">
        <v>22</v>
      </c>
      <c r="AM13" s="2">
        <v>200</v>
      </c>
      <c r="AN13" s="2"/>
      <c r="AO13" s="2" t="s">
        <v>15</v>
      </c>
      <c r="AP13" s="2" t="s">
        <v>72</v>
      </c>
      <c r="AQ13" s="2" t="s">
        <v>5</v>
      </c>
      <c r="AR13" s="2">
        <v>200</v>
      </c>
      <c r="AS13" s="2"/>
      <c r="AT13" s="2" t="s">
        <v>84</v>
      </c>
      <c r="AU13" s="2" t="s">
        <v>58</v>
      </c>
      <c r="AV13" s="2"/>
      <c r="AW13" s="2">
        <v>2500</v>
      </c>
      <c r="AX13" s="2"/>
      <c r="AZ13" s="2" t="s">
        <v>3</v>
      </c>
      <c r="BA13" s="2" t="s">
        <v>37</v>
      </c>
      <c r="BB13" s="3" t="s">
        <v>5</v>
      </c>
      <c r="BC13" s="2">
        <v>770</v>
      </c>
      <c r="BD13" s="2" t="s">
        <v>69</v>
      </c>
      <c r="BE13" s="2" t="s">
        <v>23</v>
      </c>
      <c r="BF13" s="2" t="s">
        <v>82</v>
      </c>
      <c r="BG13" s="2">
        <v>240</v>
      </c>
      <c r="BH13" s="2"/>
    </row>
    <row r="14" spans="1:61" x14ac:dyDescent="0.25">
      <c r="B14" s="2" t="s">
        <v>63</v>
      </c>
      <c r="C14" s="2" t="s">
        <v>85</v>
      </c>
      <c r="D14" s="3"/>
      <c r="E14" s="2">
        <f>SUM(2600)</f>
        <v>2600</v>
      </c>
      <c r="F14" s="2"/>
      <c r="G14" s="2" t="s">
        <v>88</v>
      </c>
      <c r="H14" s="2" t="s">
        <v>58</v>
      </c>
      <c r="I14" s="3"/>
      <c r="J14" s="2">
        <v>5500</v>
      </c>
      <c r="K14" s="2"/>
      <c r="L14" s="2" t="s">
        <v>89</v>
      </c>
      <c r="M14" s="2" t="s">
        <v>87</v>
      </c>
      <c r="N14" s="2"/>
      <c r="O14" s="2">
        <v>6100</v>
      </c>
      <c r="P14" s="2"/>
      <c r="Q14" s="2"/>
      <c r="R14" s="2" t="s">
        <v>90</v>
      </c>
      <c r="S14" s="2" t="s">
        <v>5</v>
      </c>
      <c r="T14" s="2">
        <v>850</v>
      </c>
      <c r="U14" s="2"/>
      <c r="V14" s="2" t="s">
        <v>91</v>
      </c>
      <c r="W14" s="2" t="s">
        <v>58</v>
      </c>
      <c r="X14" s="2"/>
      <c r="Y14" s="2">
        <v>3900</v>
      </c>
      <c r="Z14" s="2"/>
      <c r="AB14" s="2" t="s">
        <v>92</v>
      </c>
      <c r="AC14" s="2"/>
      <c r="AD14" s="2">
        <v>150</v>
      </c>
      <c r="AE14" s="10" t="s">
        <v>3</v>
      </c>
      <c r="AF14" s="10" t="s">
        <v>58</v>
      </c>
      <c r="AG14" s="2"/>
      <c r="AH14" s="2">
        <v>700</v>
      </c>
      <c r="AI14" s="2"/>
      <c r="AJ14" s="2" t="s">
        <v>3</v>
      </c>
      <c r="AK14" s="2" t="s">
        <v>95</v>
      </c>
      <c r="AL14" s="2"/>
      <c r="AM14" s="2">
        <v>700</v>
      </c>
      <c r="AN14" s="2"/>
      <c r="AO14" s="2" t="s">
        <v>96</v>
      </c>
      <c r="AP14" s="2" t="s">
        <v>97</v>
      </c>
      <c r="AQ14" s="2" t="s">
        <v>5</v>
      </c>
      <c r="AR14" s="2">
        <v>865</v>
      </c>
      <c r="AS14" s="2"/>
      <c r="AT14" s="2" t="s">
        <v>68</v>
      </c>
      <c r="AU14" s="2" t="s">
        <v>58</v>
      </c>
      <c r="AV14" s="2"/>
      <c r="AW14" s="2">
        <v>4150</v>
      </c>
      <c r="AX14" s="2"/>
      <c r="AZ14" s="2" t="s">
        <v>86</v>
      </c>
      <c r="BA14" s="2" t="s">
        <v>87</v>
      </c>
      <c r="BB14" s="3"/>
      <c r="BC14" s="2">
        <v>8000</v>
      </c>
      <c r="BD14" s="2" t="s">
        <v>93</v>
      </c>
      <c r="BE14" s="2" t="s">
        <v>94</v>
      </c>
      <c r="BF14" s="2"/>
      <c r="BG14" s="2">
        <v>100</v>
      </c>
      <c r="BH14" s="2"/>
    </row>
    <row r="15" spans="1:61" x14ac:dyDescent="0.25">
      <c r="B15" s="2" t="s">
        <v>3</v>
      </c>
      <c r="C15" s="2" t="s">
        <v>98</v>
      </c>
      <c r="D15" s="3"/>
      <c r="E15" s="2">
        <v>9500</v>
      </c>
      <c r="F15" s="2"/>
      <c r="G15" s="2" t="s">
        <v>99</v>
      </c>
      <c r="H15" s="2" t="s">
        <v>87</v>
      </c>
      <c r="I15" s="3"/>
      <c r="J15" s="2">
        <v>7200</v>
      </c>
      <c r="K15" s="2"/>
      <c r="L15" s="2" t="s">
        <v>65</v>
      </c>
      <c r="M15" s="2" t="s">
        <v>58</v>
      </c>
      <c r="N15" s="2"/>
      <c r="O15" s="2">
        <v>5200</v>
      </c>
      <c r="P15" s="2"/>
      <c r="Q15" s="2" t="s">
        <v>100</v>
      </c>
      <c r="R15" s="2" t="s">
        <v>101</v>
      </c>
      <c r="S15" s="2"/>
      <c r="T15" s="2">
        <v>320</v>
      </c>
      <c r="U15" s="2"/>
      <c r="V15" s="2" t="s">
        <v>102</v>
      </c>
      <c r="W15" s="2" t="s">
        <v>58</v>
      </c>
      <c r="X15" s="2"/>
      <c r="Y15" s="5">
        <v>2550</v>
      </c>
      <c r="Z15" s="5"/>
      <c r="AB15" s="2" t="s">
        <v>80</v>
      </c>
      <c r="AC15" s="6" t="s">
        <v>22</v>
      </c>
      <c r="AD15" s="2">
        <v>300</v>
      </c>
      <c r="AE15" s="10" t="s">
        <v>63</v>
      </c>
      <c r="AF15" s="10" t="s">
        <v>85</v>
      </c>
      <c r="AG15" s="2"/>
      <c r="AH15" s="2">
        <v>2550</v>
      </c>
      <c r="AI15" s="2"/>
      <c r="AJ15" s="2"/>
      <c r="AK15" s="14" t="s">
        <v>58</v>
      </c>
      <c r="AL15" s="2" t="s">
        <v>104</v>
      </c>
      <c r="AM15" s="2">
        <v>1050</v>
      </c>
      <c r="AN15" s="2"/>
      <c r="AO15" s="2" t="s">
        <v>68</v>
      </c>
      <c r="AP15" s="2" t="s">
        <v>58</v>
      </c>
      <c r="AQ15" s="2"/>
      <c r="AR15" s="2">
        <v>6600</v>
      </c>
      <c r="AS15" s="2"/>
      <c r="AT15" s="2" t="s">
        <v>105</v>
      </c>
      <c r="AU15" s="2" t="s">
        <v>106</v>
      </c>
      <c r="AV15" s="2"/>
      <c r="AW15" s="2">
        <v>3350</v>
      </c>
      <c r="AX15" s="2"/>
      <c r="AZ15" s="2" t="s">
        <v>3</v>
      </c>
      <c r="BA15" s="2" t="s">
        <v>85</v>
      </c>
      <c r="BB15" s="3"/>
      <c r="BC15" s="2">
        <v>2000</v>
      </c>
      <c r="BD15" s="2" t="s">
        <v>103</v>
      </c>
      <c r="BE15" s="2" t="s">
        <v>58</v>
      </c>
      <c r="BF15" s="2"/>
      <c r="BG15" s="2">
        <v>1200</v>
      </c>
      <c r="BH15" s="2"/>
    </row>
    <row r="16" spans="1:61" x14ac:dyDescent="0.25">
      <c r="B16" s="2"/>
      <c r="C16" s="2"/>
      <c r="D16" s="3"/>
      <c r="E16" s="2"/>
      <c r="F16" s="2"/>
      <c r="G16" s="2" t="s">
        <v>63</v>
      </c>
      <c r="H16" s="2" t="s">
        <v>85</v>
      </c>
      <c r="I16" s="3"/>
      <c r="J16" s="2">
        <v>2500</v>
      </c>
      <c r="K16" s="2"/>
      <c r="L16" s="2" t="s">
        <v>108</v>
      </c>
      <c r="M16" s="2" t="s">
        <v>58</v>
      </c>
      <c r="N16" s="2"/>
      <c r="O16" s="2">
        <v>1900</v>
      </c>
      <c r="P16" s="2"/>
      <c r="Q16" s="2"/>
      <c r="R16" s="2" t="s">
        <v>52</v>
      </c>
      <c r="S16" s="2" t="s">
        <v>109</v>
      </c>
      <c r="T16" s="2">
        <v>320</v>
      </c>
      <c r="U16" s="2"/>
      <c r="V16" s="2" t="s">
        <v>3</v>
      </c>
      <c r="W16" s="2" t="s">
        <v>110</v>
      </c>
      <c r="X16" s="2"/>
      <c r="Y16" s="2">
        <v>2100</v>
      </c>
      <c r="Z16" s="2"/>
      <c r="AA16" s="2" t="s">
        <v>65</v>
      </c>
      <c r="AC16" s="2" t="s">
        <v>58</v>
      </c>
      <c r="AD16" s="2">
        <v>4500</v>
      </c>
      <c r="AE16" s="10" t="s">
        <v>111</v>
      </c>
      <c r="AF16" s="10" t="s">
        <v>87</v>
      </c>
      <c r="AG16" s="2"/>
      <c r="AH16" s="2">
        <v>11900</v>
      </c>
      <c r="AI16" s="2"/>
      <c r="AJ16" s="2" t="s">
        <v>68</v>
      </c>
      <c r="AK16" s="2" t="s">
        <v>58</v>
      </c>
      <c r="AL16" s="2"/>
      <c r="AM16" s="2">
        <v>3300</v>
      </c>
      <c r="AN16" s="2"/>
      <c r="AO16" s="2" t="s">
        <v>113</v>
      </c>
      <c r="AP16" s="2" t="s">
        <v>58</v>
      </c>
      <c r="AQ16" s="2"/>
      <c r="AR16" s="2">
        <v>1600</v>
      </c>
      <c r="AS16" s="2"/>
      <c r="AT16" s="2" t="s">
        <v>3</v>
      </c>
      <c r="AU16" s="2" t="s">
        <v>106</v>
      </c>
      <c r="AV16" s="2"/>
      <c r="AW16" s="2">
        <v>5800</v>
      </c>
      <c r="AX16" s="2"/>
      <c r="AZ16" s="2" t="s">
        <v>86</v>
      </c>
      <c r="BA16" s="2" t="s">
        <v>107</v>
      </c>
      <c r="BB16" s="3"/>
      <c r="BC16" s="2">
        <v>1400</v>
      </c>
      <c r="BD16" s="2" t="s">
        <v>112</v>
      </c>
      <c r="BE16" s="2" t="s">
        <v>58</v>
      </c>
      <c r="BF16" s="2"/>
      <c r="BG16" s="2">
        <v>1080</v>
      </c>
      <c r="BH16" s="2"/>
    </row>
    <row r="17" spans="2:63" x14ac:dyDescent="0.25">
      <c r="B17" s="2"/>
      <c r="C17" s="2"/>
      <c r="D17" s="3"/>
      <c r="E17" s="2"/>
      <c r="F17" s="2"/>
      <c r="G17" s="2" t="s">
        <v>3</v>
      </c>
      <c r="H17" s="2" t="s">
        <v>85</v>
      </c>
      <c r="I17" s="3"/>
      <c r="J17" s="2">
        <v>3700</v>
      </c>
      <c r="K17" s="2"/>
      <c r="L17" s="2" t="s">
        <v>116</v>
      </c>
      <c r="M17" s="2" t="s">
        <v>85</v>
      </c>
      <c r="N17" s="2"/>
      <c r="O17" s="2">
        <v>5000</v>
      </c>
      <c r="P17" s="2"/>
      <c r="Q17" s="2" t="s">
        <v>100</v>
      </c>
      <c r="R17" s="2" t="s">
        <v>87</v>
      </c>
      <c r="S17" s="2"/>
      <c r="T17" s="5">
        <v>7100</v>
      </c>
      <c r="U17" s="5"/>
      <c r="V17" s="2"/>
      <c r="W17" s="2" t="s">
        <v>110</v>
      </c>
      <c r="X17" s="2"/>
      <c r="Y17" s="2">
        <v>1200</v>
      </c>
      <c r="Z17" s="2"/>
      <c r="AA17" s="2" t="s">
        <v>57</v>
      </c>
      <c r="AC17" s="2" t="s">
        <v>58</v>
      </c>
      <c r="AD17" s="2">
        <v>2550</v>
      </c>
      <c r="AE17" s="10" t="s">
        <v>117</v>
      </c>
      <c r="AF17" s="10" t="s">
        <v>98</v>
      </c>
      <c r="AG17" s="2"/>
      <c r="AH17" s="2">
        <v>7500</v>
      </c>
      <c r="AI17" s="2"/>
      <c r="AJ17" s="2" t="s">
        <v>83</v>
      </c>
      <c r="AK17" s="2" t="s">
        <v>58</v>
      </c>
      <c r="AL17" s="2"/>
      <c r="AM17" s="2">
        <v>1250</v>
      </c>
      <c r="AN17" s="2"/>
      <c r="AO17" s="2" t="s">
        <v>119</v>
      </c>
      <c r="AP17" s="2" t="s">
        <v>58</v>
      </c>
      <c r="AQ17" s="2"/>
      <c r="AR17" s="2">
        <v>100</v>
      </c>
      <c r="AS17" s="2"/>
      <c r="AT17" s="2" t="s">
        <v>120</v>
      </c>
      <c r="AU17" s="2" t="s">
        <v>87</v>
      </c>
      <c r="AV17" s="2"/>
      <c r="AW17" s="2">
        <v>7450</v>
      </c>
      <c r="AX17" s="2"/>
      <c r="AZ17" s="2" t="s">
        <v>114</v>
      </c>
      <c r="BA17" s="2" t="s">
        <v>115</v>
      </c>
      <c r="BB17" s="3"/>
      <c r="BC17" s="5">
        <v>1300</v>
      </c>
      <c r="BD17" s="2" t="s">
        <v>118</v>
      </c>
      <c r="BE17" s="2" t="s">
        <v>58</v>
      </c>
      <c r="BF17" s="2"/>
      <c r="BG17" s="2">
        <v>1150</v>
      </c>
      <c r="BH17" s="2"/>
    </row>
    <row r="18" spans="2:63" x14ac:dyDescent="0.25">
      <c r="B18" s="2"/>
      <c r="C18" s="2"/>
      <c r="D18" s="3"/>
      <c r="E18" s="2"/>
      <c r="F18" s="2"/>
      <c r="G18" s="2"/>
      <c r="H18" s="2" t="s">
        <v>98</v>
      </c>
      <c r="I18" s="3"/>
      <c r="J18" s="2">
        <v>9000</v>
      </c>
      <c r="K18" s="2"/>
      <c r="L18" s="2" t="s">
        <v>3</v>
      </c>
      <c r="M18" s="2" t="s">
        <v>122</v>
      </c>
      <c r="N18" s="2"/>
      <c r="O18" s="2">
        <v>8500</v>
      </c>
      <c r="P18" s="2"/>
      <c r="Q18" s="2" t="s">
        <v>3</v>
      </c>
      <c r="R18" s="2" t="s">
        <v>123</v>
      </c>
      <c r="S18" s="2"/>
      <c r="T18" s="2">
        <v>4600</v>
      </c>
      <c r="U18" s="2"/>
      <c r="V18" s="2" t="s">
        <v>124</v>
      </c>
      <c r="W18" s="2" t="s">
        <v>125</v>
      </c>
      <c r="X18" s="2"/>
      <c r="Y18" s="2">
        <v>8500</v>
      </c>
      <c r="Z18" s="2"/>
      <c r="AA18" s="2"/>
      <c r="AC18" s="2" t="s">
        <v>58</v>
      </c>
      <c r="AD18" s="2">
        <v>120</v>
      </c>
      <c r="AE18" s="2"/>
      <c r="AF18" s="2"/>
      <c r="AG18" s="2"/>
      <c r="AH18" s="2"/>
      <c r="AI18" s="2"/>
      <c r="AJ18" s="2"/>
      <c r="AK18" s="2" t="s">
        <v>127</v>
      </c>
      <c r="AL18" s="2"/>
      <c r="AM18" s="2">
        <v>300</v>
      </c>
      <c r="AN18" s="2"/>
      <c r="AO18" s="2" t="s">
        <v>119</v>
      </c>
      <c r="AP18" s="2" t="s">
        <v>106</v>
      </c>
      <c r="AQ18" s="2"/>
      <c r="AR18" s="2">
        <v>7800</v>
      </c>
      <c r="AS18" s="2"/>
      <c r="AT18" s="2" t="s">
        <v>3</v>
      </c>
      <c r="AU18" s="2" t="s">
        <v>98</v>
      </c>
      <c r="AV18" s="2"/>
      <c r="AW18" s="2">
        <v>8500</v>
      </c>
      <c r="AX18" s="2"/>
      <c r="AZ18" s="2" t="s">
        <v>121</v>
      </c>
      <c r="BA18" s="2" t="s">
        <v>58</v>
      </c>
      <c r="BB18" s="3"/>
      <c r="BC18" s="2">
        <v>4900</v>
      </c>
      <c r="BD18" s="2" t="s">
        <v>126</v>
      </c>
      <c r="BE18" s="2" t="s">
        <v>58</v>
      </c>
      <c r="BF18" s="2"/>
      <c r="BG18" s="2">
        <v>2900</v>
      </c>
      <c r="BH18" s="2"/>
    </row>
    <row r="19" spans="2:63" x14ac:dyDescent="0.25">
      <c r="B19" s="2"/>
      <c r="C19" s="2"/>
      <c r="D19" s="3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2"/>
      <c r="Q19" s="2" t="s">
        <v>129</v>
      </c>
      <c r="R19" s="2" t="s">
        <v>130</v>
      </c>
      <c r="S19" s="2"/>
      <c r="T19" s="2">
        <v>6200</v>
      </c>
      <c r="U19" s="2"/>
      <c r="V19" s="2" t="s">
        <v>131</v>
      </c>
      <c r="W19" s="5" t="s">
        <v>125</v>
      </c>
      <c r="X19" s="2"/>
      <c r="Y19" s="2">
        <v>9550</v>
      </c>
      <c r="Z19" s="2"/>
      <c r="AA19" s="2" t="s">
        <v>132</v>
      </c>
      <c r="AC19" s="2" t="s">
        <v>107</v>
      </c>
      <c r="AD19" s="2">
        <v>5500</v>
      </c>
      <c r="AE19" s="2"/>
      <c r="AF19" s="2"/>
      <c r="AG19" s="2"/>
      <c r="AH19" s="2"/>
      <c r="AI19" s="2"/>
      <c r="AJ19" s="2" t="s">
        <v>83</v>
      </c>
      <c r="AK19" s="2" t="s">
        <v>133</v>
      </c>
      <c r="AL19" s="2"/>
      <c r="AM19" s="2">
        <v>2450</v>
      </c>
      <c r="AN19" s="2"/>
      <c r="AO19" s="2" t="s">
        <v>3</v>
      </c>
      <c r="AP19" s="2" t="s">
        <v>134</v>
      </c>
      <c r="AQ19" s="2"/>
      <c r="AR19" s="2">
        <v>300</v>
      </c>
      <c r="AS19" s="2"/>
      <c r="AT19" s="2"/>
      <c r="AU19" s="2"/>
      <c r="AV19" s="2"/>
      <c r="AW19" s="2"/>
      <c r="AX19" s="2"/>
      <c r="AZ19" s="2" t="s">
        <v>128</v>
      </c>
      <c r="BA19" s="2" t="s">
        <v>58</v>
      </c>
      <c r="BB19" s="3"/>
      <c r="BC19" s="2">
        <v>1000</v>
      </c>
      <c r="BD19" s="2" t="s">
        <v>63</v>
      </c>
      <c r="BE19" s="2" t="s">
        <v>110</v>
      </c>
      <c r="BF19" s="2"/>
      <c r="BG19" s="2">
        <v>2550</v>
      </c>
      <c r="BH19" s="2"/>
    </row>
    <row r="20" spans="2:63" x14ac:dyDescent="0.25">
      <c r="B20" s="2"/>
      <c r="C20" s="2"/>
      <c r="D20" s="3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2"/>
      <c r="Q20" s="2" t="s">
        <v>135</v>
      </c>
      <c r="R20" s="2" t="s">
        <v>136</v>
      </c>
      <c r="S20" s="2" t="s">
        <v>137</v>
      </c>
      <c r="T20" s="2">
        <v>240</v>
      </c>
      <c r="U20" s="2"/>
      <c r="V20" s="2"/>
      <c r="W20" s="2"/>
      <c r="X20" s="2"/>
      <c r="Y20" s="2"/>
      <c r="Z20" s="2"/>
      <c r="AA20" s="2" t="s">
        <v>138</v>
      </c>
      <c r="AC20" s="2" t="s">
        <v>139</v>
      </c>
      <c r="AD20" s="2">
        <v>5900</v>
      </c>
      <c r="AE20" s="2"/>
      <c r="AF20" s="2"/>
      <c r="AG20" s="2"/>
      <c r="AH20" s="2"/>
      <c r="AI20" s="2"/>
      <c r="AJ20" s="2" t="s">
        <v>142</v>
      </c>
      <c r="AK20" s="2" t="s">
        <v>133</v>
      </c>
      <c r="AL20" s="2"/>
      <c r="AM20" s="2">
        <v>2550</v>
      </c>
      <c r="AN20" s="2"/>
      <c r="AO20" s="2" t="s">
        <v>143</v>
      </c>
      <c r="AP20" s="2" t="s">
        <v>106</v>
      </c>
      <c r="AQ20" s="2"/>
      <c r="AR20" s="14">
        <v>830</v>
      </c>
      <c r="AS20" s="4"/>
      <c r="AT20" s="2"/>
      <c r="AU20" s="2"/>
      <c r="AV20" s="2"/>
      <c r="AW20" s="2"/>
      <c r="AX20" s="2"/>
      <c r="AZ20" s="2"/>
      <c r="BA20" s="2" t="s">
        <v>98</v>
      </c>
      <c r="BB20" s="3"/>
      <c r="BC20" s="2">
        <v>8000</v>
      </c>
      <c r="BD20" s="2" t="s">
        <v>140</v>
      </c>
      <c r="BE20" s="2" t="s">
        <v>141</v>
      </c>
      <c r="BF20" s="2"/>
      <c r="BG20" s="2">
        <v>3300</v>
      </c>
      <c r="BH20" s="2"/>
    </row>
    <row r="21" spans="2:63" x14ac:dyDescent="0.25">
      <c r="B21" s="2"/>
      <c r="C21" s="2"/>
      <c r="D21" s="3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2"/>
      <c r="Q21" s="2"/>
      <c r="R21" s="2" t="s">
        <v>144</v>
      </c>
      <c r="S21" s="2"/>
      <c r="T21" s="2">
        <v>8500</v>
      </c>
      <c r="U21" s="2"/>
      <c r="V21" s="2"/>
      <c r="W21" s="2"/>
      <c r="X21" s="2"/>
      <c r="Y21" s="2"/>
      <c r="Z21" s="2"/>
      <c r="AA21" s="2"/>
      <c r="AC21" s="2" t="s">
        <v>98</v>
      </c>
      <c r="AD21" s="2">
        <v>9000</v>
      </c>
      <c r="AE21" s="2"/>
      <c r="AF21" s="2"/>
      <c r="AG21" s="2"/>
      <c r="AH21" s="2"/>
      <c r="AI21" s="2"/>
      <c r="AJ21" s="2" t="s">
        <v>145</v>
      </c>
      <c r="AK21" s="2" t="s">
        <v>133</v>
      </c>
      <c r="AL21" s="2"/>
      <c r="AM21" s="2">
        <v>300</v>
      </c>
      <c r="AN21" s="2"/>
      <c r="AO21" s="2" t="s">
        <v>3</v>
      </c>
      <c r="AP21" s="2" t="s">
        <v>98</v>
      </c>
      <c r="AQ21" s="2"/>
      <c r="AR21" s="14">
        <v>10000</v>
      </c>
      <c r="AS21" s="4"/>
      <c r="AT21" s="2"/>
      <c r="AU21" s="2"/>
      <c r="AV21" s="2"/>
      <c r="AW21" s="2"/>
      <c r="AX21" s="2"/>
      <c r="AZ21" s="2"/>
      <c r="BA21" s="2"/>
      <c r="BB21" s="3"/>
      <c r="BC21" s="2"/>
      <c r="BD21" s="2" t="s">
        <v>140</v>
      </c>
      <c r="BE21" s="2" t="s">
        <v>87</v>
      </c>
      <c r="BF21" s="2"/>
      <c r="BG21" s="2">
        <v>1550</v>
      </c>
      <c r="BH21" s="2"/>
    </row>
    <row r="22" spans="2:63" x14ac:dyDescent="0.25">
      <c r="B22" s="1"/>
      <c r="C22" s="1"/>
      <c r="D22" s="7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 t="s">
        <v>23</v>
      </c>
      <c r="AC22" s="2" t="s">
        <v>146</v>
      </c>
      <c r="AD22" s="8">
        <v>300</v>
      </c>
      <c r="AE22" s="1"/>
      <c r="AF22" s="1"/>
      <c r="AG22" s="1"/>
      <c r="AH22" s="1"/>
      <c r="AI22" s="1"/>
      <c r="AJ22" s="2" t="s">
        <v>3</v>
      </c>
      <c r="AK22" s="2" t="s">
        <v>133</v>
      </c>
      <c r="AL22" s="1"/>
      <c r="AM22" s="2">
        <v>2200</v>
      </c>
      <c r="AN22" s="2"/>
      <c r="AO22" s="1"/>
      <c r="AP22" s="1"/>
      <c r="AQ22" s="1"/>
      <c r="AR22" s="1"/>
      <c r="AS22" s="1"/>
      <c r="AT22" s="1"/>
      <c r="AU22" s="1"/>
      <c r="AV22" s="1"/>
      <c r="AW22" s="1"/>
      <c r="AX22" s="1"/>
      <c r="AZ22" s="2"/>
      <c r="BA22" s="2"/>
      <c r="BB22" s="3"/>
      <c r="BC22" s="2"/>
      <c r="BD22" s="2" t="s">
        <v>147</v>
      </c>
      <c r="BE22" s="2" t="s">
        <v>148</v>
      </c>
      <c r="BF22" s="2" t="s">
        <v>5</v>
      </c>
      <c r="BG22" s="2">
        <v>600</v>
      </c>
      <c r="BH22" s="2"/>
    </row>
    <row r="23" spans="2:63" x14ac:dyDescent="0.25">
      <c r="B23" s="2"/>
      <c r="C23" s="2"/>
      <c r="D23" s="3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 t="s">
        <v>149</v>
      </c>
      <c r="AK23" s="2" t="s">
        <v>85</v>
      </c>
      <c r="AL23" s="2"/>
      <c r="AM23" s="2">
        <v>2600</v>
      </c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Z23" s="2"/>
      <c r="BA23" s="2"/>
      <c r="BB23" s="3"/>
      <c r="BC23" s="2"/>
      <c r="BD23" s="2"/>
      <c r="BE23" s="2" t="s">
        <v>98</v>
      </c>
      <c r="BF23" s="2"/>
      <c r="BG23" s="2">
        <v>8000</v>
      </c>
      <c r="BH23" s="2"/>
    </row>
    <row r="24" spans="2:63" x14ac:dyDescent="0.25">
      <c r="B24" s="2"/>
      <c r="C24" s="2"/>
      <c r="D24" s="3"/>
      <c r="E24" s="1"/>
      <c r="F24" s="1"/>
      <c r="G24" s="2"/>
      <c r="H24" s="2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2"/>
      <c r="AB24" s="2"/>
      <c r="AC24" s="9"/>
      <c r="AD24" s="9"/>
      <c r="AE24" s="1"/>
      <c r="AF24" s="1"/>
      <c r="AG24" s="1"/>
      <c r="AH24" s="1"/>
      <c r="AI24" s="1"/>
      <c r="AJ24" s="2" t="s">
        <v>150</v>
      </c>
      <c r="AK24" s="2" t="s">
        <v>85</v>
      </c>
      <c r="AL24" s="2"/>
      <c r="AM24" s="2">
        <v>300</v>
      </c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Z24" s="1"/>
      <c r="BA24" s="1"/>
      <c r="BB24" s="7"/>
      <c r="BC24" s="1"/>
      <c r="BD24" s="2" t="s">
        <v>33</v>
      </c>
      <c r="BE24" s="2" t="s">
        <v>17</v>
      </c>
      <c r="BF24" s="2"/>
      <c r="BG24" s="2">
        <v>300</v>
      </c>
      <c r="BH24" s="2"/>
    </row>
    <row r="25" spans="2:63" x14ac:dyDescent="0.25">
      <c r="B25" s="2"/>
      <c r="C25" s="2"/>
      <c r="D25" s="3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 t="s">
        <v>3</v>
      </c>
      <c r="AK25" s="2" t="s">
        <v>85</v>
      </c>
      <c r="AL25" s="2"/>
      <c r="AM25" s="2">
        <v>1400</v>
      </c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Z25" s="2"/>
      <c r="BA25" s="2"/>
      <c r="BB25" s="3"/>
      <c r="BC25" s="2"/>
      <c r="BD25" s="2"/>
      <c r="BE25" s="2"/>
      <c r="BF25" s="2"/>
      <c r="BG25" s="2"/>
      <c r="BH25" s="2"/>
    </row>
    <row r="26" spans="2:63" x14ac:dyDescent="0.25">
      <c r="B26" s="2"/>
      <c r="C26" s="2"/>
      <c r="D26" s="3"/>
      <c r="E26" s="2"/>
      <c r="F26" s="2"/>
      <c r="G26" s="2"/>
      <c r="H26" s="2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 t="s">
        <v>3</v>
      </c>
      <c r="AK26" s="2" t="s">
        <v>151</v>
      </c>
      <c r="AL26" s="2"/>
      <c r="AM26" s="2">
        <v>9000</v>
      </c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Z26" s="2"/>
      <c r="BA26" s="2"/>
      <c r="BB26" s="3"/>
      <c r="BC26" s="2"/>
      <c r="BD26" s="2"/>
      <c r="BE26" s="2"/>
      <c r="BF26" s="2"/>
      <c r="BG26" s="2"/>
      <c r="BH26" s="2"/>
    </row>
    <row r="27" spans="2:63" x14ac:dyDescent="0.25">
      <c r="B27" s="2"/>
      <c r="C27" s="2"/>
      <c r="D27" s="3"/>
      <c r="E27" s="2"/>
      <c r="F27" s="2"/>
      <c r="G27" s="2"/>
      <c r="H27" s="2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 t="s">
        <v>152</v>
      </c>
      <c r="AK27" s="2" t="s">
        <v>153</v>
      </c>
      <c r="AL27" s="6" t="s">
        <v>22</v>
      </c>
      <c r="AM27" s="14">
        <v>200</v>
      </c>
      <c r="AN27" s="4"/>
      <c r="AO27" s="2"/>
      <c r="AP27" s="2"/>
      <c r="AQ27" s="2"/>
      <c r="AR27" s="2"/>
      <c r="AS27" s="2"/>
      <c r="AT27" s="2"/>
      <c r="AU27" s="2"/>
      <c r="AV27" s="2"/>
      <c r="AW27" s="2"/>
      <c r="AX27" s="2"/>
      <c r="AZ27" s="2"/>
      <c r="BA27" s="2"/>
      <c r="BB27" s="3"/>
      <c r="BC27" s="2"/>
      <c r="BD27" s="2"/>
      <c r="BE27" s="2"/>
      <c r="BF27" s="2"/>
      <c r="BG27" s="2"/>
      <c r="BH27" s="2"/>
    </row>
    <row r="28" spans="2:63" x14ac:dyDescent="0.25">
      <c r="B28" s="2"/>
      <c r="C28" s="2"/>
      <c r="D28" s="3"/>
      <c r="E28" s="2"/>
      <c r="F28" s="2"/>
      <c r="G28" s="2"/>
      <c r="H28" s="2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Z28" s="2"/>
      <c r="BA28" s="2"/>
      <c r="BB28" s="3"/>
      <c r="BC28" s="2"/>
      <c r="BD28" s="2"/>
      <c r="BE28" s="2"/>
      <c r="BF28" s="2"/>
      <c r="BG28" s="2"/>
      <c r="BH28" s="2"/>
    </row>
    <row r="29" spans="2:63" ht="15.75" thickBot="1" x14ac:dyDescent="0.3">
      <c r="B29" s="2"/>
      <c r="C29" s="2"/>
      <c r="D29" s="3"/>
      <c r="E29" s="2"/>
      <c r="F29" s="2"/>
      <c r="G29" s="2"/>
      <c r="H29" s="2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Z29" s="2"/>
      <c r="BA29" s="2"/>
      <c r="BB29" s="3"/>
      <c r="BC29" s="2"/>
      <c r="BD29" s="2"/>
      <c r="BE29" s="2"/>
      <c r="BF29" s="2"/>
      <c r="BG29" s="2"/>
      <c r="BH29" s="2"/>
    </row>
    <row r="30" spans="2:63" s="11" customFormat="1" ht="15.75" thickBot="1" x14ac:dyDescent="0.3">
      <c r="C30" s="1"/>
      <c r="D30" s="7"/>
      <c r="E30" s="12">
        <f>SUM(E6:E29)</f>
        <v>27945</v>
      </c>
      <c r="F30" s="1"/>
      <c r="G30" s="1"/>
      <c r="H30" s="1"/>
      <c r="I30" s="7"/>
      <c r="J30" s="15">
        <f>SUM(J7:J29)</f>
        <v>29825</v>
      </c>
      <c r="K30" s="1"/>
      <c r="L30" s="1"/>
      <c r="M30" s="7"/>
      <c r="N30" s="1"/>
      <c r="O30" s="17">
        <f>SUM(O6:O29)</f>
        <v>28720</v>
      </c>
      <c r="P30" s="1"/>
      <c r="Q30" s="1"/>
      <c r="R30" s="7"/>
      <c r="S30" s="1"/>
      <c r="T30" s="16">
        <f>SUM(T6:T29)</f>
        <v>29460</v>
      </c>
      <c r="U30" s="1"/>
      <c r="V30" s="1"/>
      <c r="W30" s="7"/>
      <c r="X30" s="1"/>
      <c r="Y30" s="16">
        <f>SUM(Y6:Y29)</f>
        <v>30315</v>
      </c>
      <c r="Z30" s="1"/>
      <c r="AA30" s="1"/>
      <c r="AB30" s="1"/>
      <c r="AD30" s="17">
        <f>SUM(AD6:AD29)</f>
        <v>30620</v>
      </c>
      <c r="AE30" s="1"/>
      <c r="AF30" s="1"/>
      <c r="AG30" s="1"/>
      <c r="AH30" s="12">
        <f>SUM(AH6:AH29)</f>
        <v>27930</v>
      </c>
      <c r="AI30" s="1"/>
      <c r="AJ30" s="1"/>
      <c r="AK30" s="7"/>
      <c r="AL30" s="1"/>
      <c r="AM30" s="16">
        <f>SUM(AM6:AM29)</f>
        <v>30055</v>
      </c>
      <c r="AN30" s="1"/>
      <c r="AO30" s="1"/>
      <c r="AP30" s="1"/>
      <c r="AQ30" s="1"/>
      <c r="AR30" s="15">
        <f>SUM(AR6:AR29)</f>
        <v>30250</v>
      </c>
      <c r="AS30" s="1"/>
      <c r="AT30" s="1"/>
      <c r="AU30" s="1"/>
      <c r="AV30" s="1"/>
      <c r="AW30" s="12">
        <f>SUM(AW6:AW29)</f>
        <v>33845</v>
      </c>
      <c r="AX30" s="13"/>
      <c r="AZ30" s="1"/>
      <c r="BA30" s="1"/>
      <c r="BB30" s="7"/>
      <c r="BC30" s="15">
        <f>SUM(BC6:BC29)</f>
        <v>28693</v>
      </c>
      <c r="BD30" s="1"/>
      <c r="BE30" s="7"/>
      <c r="BF30" s="1"/>
      <c r="BG30" s="16">
        <f>SUM(BG6:BG29)</f>
        <v>25820</v>
      </c>
      <c r="BH30" s="25"/>
      <c r="BJ30" s="21" t="s">
        <v>177</v>
      </c>
      <c r="BK30" s="21" t="s">
        <v>176</v>
      </c>
    </row>
    <row r="31" spans="2:63" x14ac:dyDescent="0.25">
      <c r="B31" s="19" t="s">
        <v>156</v>
      </c>
      <c r="C31" s="2"/>
      <c r="D31" s="3"/>
      <c r="E31" s="2"/>
      <c r="F31" s="2"/>
      <c r="G31" s="2"/>
      <c r="H31" s="2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Z31" s="2"/>
      <c r="BA31" s="2"/>
      <c r="BB31" s="3"/>
      <c r="BC31" s="2"/>
      <c r="BD31" s="2"/>
      <c r="BE31" s="2"/>
      <c r="BF31" s="2"/>
      <c r="BG31" s="2"/>
      <c r="BH31" s="2"/>
    </row>
    <row r="32" spans="2:63" x14ac:dyDescent="0.25">
      <c r="B32" s="2"/>
      <c r="C32" s="1" t="s">
        <v>1</v>
      </c>
      <c r="D32" s="3"/>
      <c r="E32" s="2">
        <f>SUM(E6+E7+E8)</f>
        <v>1110</v>
      </c>
      <c r="F32" s="2"/>
      <c r="G32" s="2"/>
      <c r="H32" s="2"/>
      <c r="I32" s="3"/>
      <c r="J32" s="5">
        <f>SUM(J7+J8)</f>
        <v>390</v>
      </c>
      <c r="K32" s="2"/>
      <c r="L32" s="2"/>
      <c r="M32" s="2"/>
      <c r="N32" s="2"/>
      <c r="O32" s="14">
        <f>SUM(O6+O7)</f>
        <v>400</v>
      </c>
      <c r="P32" s="4"/>
      <c r="Q32" s="2"/>
      <c r="R32" s="2"/>
      <c r="S32" s="2"/>
      <c r="T32" s="5">
        <f>SUM(T6+T7+T16)</f>
        <v>830</v>
      </c>
      <c r="U32" s="2"/>
      <c r="V32" s="2"/>
      <c r="W32" s="2"/>
      <c r="X32" s="2"/>
      <c r="Y32" s="5">
        <f>SUM(Y6+Y7+Y10)</f>
        <v>610</v>
      </c>
      <c r="Z32" s="2"/>
      <c r="AA32" s="2"/>
      <c r="AB32" s="2"/>
      <c r="AD32" s="2">
        <f>SUM(AD6+AD7+AD9)</f>
        <v>710</v>
      </c>
      <c r="AE32" s="2"/>
      <c r="AF32" s="2"/>
      <c r="AG32" s="2"/>
      <c r="AH32" s="2">
        <f>SUM(AH6+AH9)</f>
        <v>380</v>
      </c>
      <c r="AI32" s="2"/>
      <c r="AJ32" s="2"/>
      <c r="AK32" s="2"/>
      <c r="AL32" s="2"/>
      <c r="AM32" s="2">
        <f>SUM(AM6+AM10)</f>
        <v>460</v>
      </c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18">
        <f t="shared" ref="AY32:AY42" si="0">SUM(E32+J32+O32+T32+Y32+AD32+AH32+AM32+AR32+AW32)</f>
        <v>4890</v>
      </c>
      <c r="AZ32" s="2"/>
      <c r="BA32" s="2"/>
      <c r="BB32" s="3"/>
      <c r="BC32" s="2">
        <f>SUM(BC6+BC7+BC8)</f>
        <v>635</v>
      </c>
      <c r="BD32" s="2"/>
      <c r="BE32" s="2"/>
      <c r="BF32" s="2"/>
      <c r="BG32" s="5">
        <f>SUM(BG6+BG7+BG10)</f>
        <v>750</v>
      </c>
      <c r="BH32" s="5"/>
      <c r="BI32" s="28">
        <f>SUM(AY32+BC32+BG32)</f>
        <v>6275</v>
      </c>
      <c r="BJ32" s="30">
        <f t="shared" ref="BJ32:BJ42" si="1">SUM(BI32/$BI$44)*100</f>
        <v>1.7752165622754457</v>
      </c>
      <c r="BK32" s="1"/>
    </row>
    <row r="33" spans="2:63" x14ac:dyDescent="0.25">
      <c r="B33" s="2"/>
      <c r="C33" s="1" t="s">
        <v>23</v>
      </c>
      <c r="D33" s="3"/>
      <c r="E33" s="2"/>
      <c r="F33" s="2"/>
      <c r="G33" s="2"/>
      <c r="H33" s="2"/>
      <c r="I33" s="3"/>
      <c r="J33" s="2">
        <f>SUM(J10+J11)</f>
        <v>225</v>
      </c>
      <c r="K33" s="2"/>
      <c r="L33" s="2"/>
      <c r="M33" s="2"/>
      <c r="N33" s="2"/>
      <c r="O33" s="2">
        <f>SUM(O8+O9+O10)</f>
        <v>405</v>
      </c>
      <c r="P33" s="2"/>
      <c r="Q33" s="2"/>
      <c r="R33" s="2"/>
      <c r="S33" s="2"/>
      <c r="T33" s="14">
        <f>SUM(T8+T9+T10)</f>
        <v>470</v>
      </c>
      <c r="U33" s="4"/>
      <c r="V33" s="2"/>
      <c r="W33" s="2"/>
      <c r="X33" s="2"/>
      <c r="Y33" s="2">
        <f>SUM(Y8+Y9+Y11)</f>
        <v>705</v>
      </c>
      <c r="Z33" s="2"/>
      <c r="AA33" s="2"/>
      <c r="AB33" s="2"/>
      <c r="AD33" s="8">
        <f>SUM(AD8+AD10+AD22)</f>
        <v>730</v>
      </c>
      <c r="AE33" s="2"/>
      <c r="AF33" s="2"/>
      <c r="AG33" s="2"/>
      <c r="AH33" s="2">
        <f>SUM(AH7+AH8)</f>
        <v>600</v>
      </c>
      <c r="AI33" s="2"/>
      <c r="AJ33" s="2"/>
      <c r="AK33" s="2"/>
      <c r="AL33" s="2"/>
      <c r="AM33" s="2">
        <f>SUM(AM7+AM8+AM11+AM12+AM18)</f>
        <v>945</v>
      </c>
      <c r="AN33" s="2"/>
      <c r="AO33" s="2"/>
      <c r="AP33" s="2"/>
      <c r="AQ33" s="2"/>
      <c r="AR33" s="2">
        <f>SUM(AR8+AR9+AR19)</f>
        <v>1085</v>
      </c>
      <c r="AS33" s="2"/>
      <c r="AT33" s="2"/>
      <c r="AU33" s="2"/>
      <c r="AV33" s="2"/>
      <c r="AW33" s="2">
        <f>SUM(AW10+AW11)</f>
        <v>300</v>
      </c>
      <c r="AX33" s="2"/>
      <c r="AY33" s="18">
        <f t="shared" si="0"/>
        <v>5465</v>
      </c>
      <c r="AZ33" s="2"/>
      <c r="BA33" s="2"/>
      <c r="BB33" s="3"/>
      <c r="BC33" s="2">
        <f>SUM(BC9+BC11+BC12)</f>
        <v>318</v>
      </c>
      <c r="BD33" s="2"/>
      <c r="BE33" s="2"/>
      <c r="BF33" s="2"/>
      <c r="BG33" s="2">
        <f>SUM(BG12+BG13)</f>
        <v>490</v>
      </c>
      <c r="BH33" s="2"/>
      <c r="BI33" s="28">
        <f t="shared" ref="BI33:BI42" si="2">SUM(AY33+BC33+BG33)</f>
        <v>6273</v>
      </c>
      <c r="BJ33" s="30">
        <f t="shared" si="1"/>
        <v>1.7746507561998199</v>
      </c>
      <c r="BK33" s="1"/>
    </row>
    <row r="34" spans="2:63" x14ac:dyDescent="0.25">
      <c r="B34" s="2"/>
      <c r="C34" s="1" t="s">
        <v>17</v>
      </c>
      <c r="D34" s="3"/>
      <c r="E34" s="2">
        <f>SUM(E9)</f>
        <v>1025</v>
      </c>
      <c r="F34" s="2"/>
      <c r="G34" s="2"/>
      <c r="H34" s="2"/>
      <c r="I34" s="3"/>
      <c r="J34" s="2">
        <f>SUM(J12)</f>
        <v>850</v>
      </c>
      <c r="K34" s="2"/>
      <c r="L34" s="2"/>
      <c r="M34" s="2"/>
      <c r="N34" s="2"/>
      <c r="O34" s="2">
        <f>SUM(O11)</f>
        <v>1000</v>
      </c>
      <c r="P34" s="2"/>
      <c r="Q34" s="2"/>
      <c r="R34" s="2"/>
      <c r="S34" s="2"/>
      <c r="T34" s="2">
        <f>SUM(T14)</f>
        <v>850</v>
      </c>
      <c r="U34" s="2"/>
      <c r="V34" s="2"/>
      <c r="W34" s="2"/>
      <c r="X34" s="2"/>
      <c r="Y34" s="2">
        <f>SUM(Y12)</f>
        <v>1000</v>
      </c>
      <c r="Z34" s="2"/>
      <c r="AA34" s="2"/>
      <c r="AB34" s="2"/>
      <c r="AD34" s="2">
        <f>SUM(AD12)</f>
        <v>1000</v>
      </c>
      <c r="AE34" s="2"/>
      <c r="AF34" s="2"/>
      <c r="AG34" s="2"/>
      <c r="AH34" s="2">
        <f>SUM(AH10+AH11)</f>
        <v>1500</v>
      </c>
      <c r="AI34" s="2"/>
      <c r="AJ34" s="2"/>
      <c r="AK34" s="2"/>
      <c r="AL34" s="2"/>
      <c r="AM34" s="2">
        <f>SUM(AM9)</f>
        <v>1150</v>
      </c>
      <c r="AN34" s="2"/>
      <c r="AO34" s="2"/>
      <c r="AP34" s="2"/>
      <c r="AQ34" s="2"/>
      <c r="AR34" s="2">
        <f>SUM(AR11+AR14)</f>
        <v>1030</v>
      </c>
      <c r="AS34" s="2"/>
      <c r="AT34" s="2"/>
      <c r="AU34" s="2"/>
      <c r="AV34" s="2"/>
      <c r="AW34" s="2">
        <f>SUM(AW6)</f>
        <v>1200</v>
      </c>
      <c r="AX34" s="2"/>
      <c r="AY34" s="18">
        <f t="shared" si="0"/>
        <v>10605</v>
      </c>
      <c r="AZ34" s="2"/>
      <c r="BA34" s="2"/>
      <c r="BB34" s="3"/>
      <c r="BC34" s="2">
        <f>SUM(BC13)</f>
        <v>770</v>
      </c>
      <c r="BD34" s="2"/>
      <c r="BE34" s="2"/>
      <c r="BF34" s="2"/>
      <c r="BG34" s="2">
        <f>SUM(BG8+BG9+BG24+BF30)</f>
        <v>2000</v>
      </c>
      <c r="BH34" s="2"/>
      <c r="BI34" s="29">
        <f t="shared" si="2"/>
        <v>13375</v>
      </c>
      <c r="BJ34" s="30">
        <f t="shared" si="1"/>
        <v>3.7838281307464681</v>
      </c>
      <c r="BK34" s="1"/>
    </row>
    <row r="35" spans="2:63" x14ac:dyDescent="0.25">
      <c r="B35" s="2"/>
      <c r="C35" s="1" t="s">
        <v>38</v>
      </c>
      <c r="D35" s="3"/>
      <c r="E35" s="2">
        <f>SUM(E10)</f>
        <v>500</v>
      </c>
      <c r="F35" s="2"/>
      <c r="G35" s="2"/>
      <c r="H35" s="2"/>
      <c r="I35" s="3"/>
      <c r="J35" s="2">
        <f>SUM(J9)</f>
        <v>200</v>
      </c>
      <c r="K35" s="2"/>
      <c r="L35" s="2"/>
      <c r="M35" s="2"/>
      <c r="N35" s="2"/>
      <c r="O35" s="2">
        <f>SUM(O12)</f>
        <v>100</v>
      </c>
      <c r="P35" s="2"/>
      <c r="Q35" s="2"/>
      <c r="R35" s="2"/>
      <c r="S35" s="2"/>
      <c r="T35" s="14">
        <f>SUM(T11)</f>
        <v>100</v>
      </c>
      <c r="U35" s="4"/>
      <c r="V35" s="2"/>
      <c r="W35" s="2"/>
      <c r="X35" s="2"/>
      <c r="Y35" s="2"/>
      <c r="Z35" s="2"/>
      <c r="AA35" s="2"/>
      <c r="AB35" s="2"/>
      <c r="AD35" s="2">
        <f>SUM(AD11)</f>
        <v>110</v>
      </c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>
        <f>SUM(AR10)</f>
        <v>325</v>
      </c>
      <c r="AS35" s="2"/>
      <c r="AT35" s="2"/>
      <c r="AU35" s="2"/>
      <c r="AV35" s="2"/>
      <c r="AW35" s="2">
        <f>SUM(AW12)</f>
        <v>80</v>
      </c>
      <c r="AX35" s="2"/>
      <c r="AY35" s="18">
        <f t="shared" si="0"/>
        <v>1415</v>
      </c>
      <c r="AZ35" s="2"/>
      <c r="BA35" s="2"/>
      <c r="BB35" s="3"/>
      <c r="BC35" s="2"/>
      <c r="BD35" s="2"/>
      <c r="BE35" s="2"/>
      <c r="BF35" s="2"/>
      <c r="BG35" s="2">
        <f>SUM(BG14)</f>
        <v>100</v>
      </c>
      <c r="BH35" s="2"/>
      <c r="BI35" s="28">
        <f t="shared" si="2"/>
        <v>1515</v>
      </c>
      <c r="BJ35" s="30">
        <f t="shared" si="1"/>
        <v>0.42859810228642237</v>
      </c>
      <c r="BK35" s="1"/>
    </row>
    <row r="36" spans="2:63" x14ac:dyDescent="0.25">
      <c r="B36" s="2"/>
      <c r="C36" s="1" t="s">
        <v>154</v>
      </c>
      <c r="D36" s="3"/>
      <c r="E36" s="2"/>
      <c r="F36" s="2"/>
      <c r="G36" s="2"/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D36" s="2"/>
      <c r="AE36" s="2"/>
      <c r="AF36" s="2"/>
      <c r="AG36" s="2"/>
      <c r="AH36" s="2"/>
      <c r="AI36" s="2"/>
      <c r="AJ36" s="2"/>
      <c r="AK36" s="2"/>
      <c r="AL36" s="2"/>
      <c r="AM36" s="2">
        <f>SUM(AM14)</f>
        <v>700</v>
      </c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18">
        <f t="shared" si="0"/>
        <v>700</v>
      </c>
      <c r="AZ36" s="2"/>
      <c r="BA36" s="2"/>
      <c r="BB36" s="3"/>
      <c r="BC36" s="2"/>
      <c r="BD36" s="2"/>
      <c r="BE36" s="2"/>
      <c r="BF36" s="2"/>
      <c r="BG36" s="2"/>
      <c r="BH36" s="2"/>
      <c r="BI36" s="29">
        <f t="shared" si="2"/>
        <v>700</v>
      </c>
      <c r="BJ36" s="30">
        <f t="shared" si="1"/>
        <v>0.19803212646897403</v>
      </c>
      <c r="BK36" s="1"/>
    </row>
    <row r="37" spans="2:63" x14ac:dyDescent="0.25">
      <c r="B37" s="2"/>
      <c r="C37" s="1" t="s">
        <v>58</v>
      </c>
      <c r="D37" s="3"/>
      <c r="E37" s="2">
        <f>SUM(E11+E12)</f>
        <v>7660</v>
      </c>
      <c r="F37" s="2"/>
      <c r="G37" s="2"/>
      <c r="H37" s="2"/>
      <c r="I37" s="3"/>
      <c r="J37" s="2">
        <f>SUM(J14)</f>
        <v>5500</v>
      </c>
      <c r="K37" s="2"/>
      <c r="L37" s="2"/>
      <c r="M37" s="2"/>
      <c r="N37" s="2"/>
      <c r="O37" s="2">
        <f>SUM(O15+O16)</f>
        <v>7100</v>
      </c>
      <c r="P37" s="2"/>
      <c r="Q37" s="2"/>
      <c r="R37" s="2"/>
      <c r="S37" s="2"/>
      <c r="T37" s="2">
        <f>SUM(T19+T20)</f>
        <v>6440</v>
      </c>
      <c r="U37" s="2"/>
      <c r="V37" s="2"/>
      <c r="W37" s="2"/>
      <c r="X37" s="2"/>
      <c r="Y37" s="5">
        <f>SUM(Y14+Y15)</f>
        <v>6450</v>
      </c>
      <c r="Z37" s="2"/>
      <c r="AA37" s="2"/>
      <c r="AB37" s="2"/>
      <c r="AD37" s="2">
        <f>SUM(AD16+AD17+AD18)</f>
        <v>7170</v>
      </c>
      <c r="AE37" s="2"/>
      <c r="AF37" s="2"/>
      <c r="AG37" s="2"/>
      <c r="AH37" s="2">
        <f>SUM(AH12+AH13+AH14)</f>
        <v>3500</v>
      </c>
      <c r="AI37" s="2"/>
      <c r="AJ37" s="2"/>
      <c r="AK37" s="2"/>
      <c r="AL37" s="2"/>
      <c r="AM37" s="2">
        <f>SUM(AM15+AM16+AM17)</f>
        <v>5600</v>
      </c>
      <c r="AN37" s="2"/>
      <c r="AO37" s="2"/>
      <c r="AP37" s="2"/>
      <c r="AQ37" s="2"/>
      <c r="AR37" s="2">
        <f>SUM(AR6+AR7+AR15+AR16+AR17)</f>
        <v>8850</v>
      </c>
      <c r="AS37" s="2"/>
      <c r="AT37" s="2"/>
      <c r="AU37" s="2"/>
      <c r="AV37" s="2"/>
      <c r="AW37" s="2">
        <f>SUM(AW7+AW8+AW9+AW13+AW14)</f>
        <v>7165</v>
      </c>
      <c r="AX37" s="2"/>
      <c r="AY37" s="18">
        <f t="shared" si="0"/>
        <v>65435</v>
      </c>
      <c r="AZ37" s="2"/>
      <c r="BA37" s="2"/>
      <c r="BB37" s="3"/>
      <c r="BC37" s="2">
        <f>SUM(BC18+BC19)</f>
        <v>5900</v>
      </c>
      <c r="BD37" s="2"/>
      <c r="BE37" s="2"/>
      <c r="BF37" s="2"/>
      <c r="BG37" s="2">
        <f>SUM(BG15+BG16+BG17+BG18)</f>
        <v>6330</v>
      </c>
      <c r="BH37" s="2"/>
      <c r="BI37" s="28">
        <f t="shared" si="2"/>
        <v>77665</v>
      </c>
      <c r="BJ37" s="30">
        <f t="shared" si="1"/>
        <v>21.97166443173267</v>
      </c>
      <c r="BK37" s="1"/>
    </row>
    <row r="38" spans="2:63" x14ac:dyDescent="0.25">
      <c r="B38" s="2"/>
      <c r="C38" s="1" t="s">
        <v>77</v>
      </c>
      <c r="D38" s="3"/>
      <c r="E38" s="2"/>
      <c r="F38" s="2"/>
      <c r="G38" s="2"/>
      <c r="H38" s="2"/>
      <c r="I38" s="3"/>
      <c r="J38" s="2"/>
      <c r="K38" s="2"/>
      <c r="L38" s="2"/>
      <c r="M38" s="2"/>
      <c r="N38" s="2"/>
      <c r="O38" s="2">
        <f>SUM(O13)</f>
        <v>115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D38" s="2">
        <f>SUM(AD13)</f>
        <v>50</v>
      </c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18">
        <f t="shared" si="0"/>
        <v>165</v>
      </c>
      <c r="AZ38" s="2"/>
      <c r="BA38" s="2"/>
      <c r="BB38" s="3"/>
      <c r="BC38" s="2"/>
      <c r="BD38" s="2"/>
      <c r="BE38" s="2"/>
      <c r="BF38" s="2"/>
      <c r="BG38" s="2"/>
      <c r="BH38" s="2"/>
      <c r="BI38" s="29">
        <f t="shared" si="2"/>
        <v>165</v>
      </c>
      <c r="BJ38" s="30">
        <f t="shared" si="1"/>
        <v>4.6679001239115309E-2</v>
      </c>
      <c r="BK38" s="1"/>
    </row>
    <row r="39" spans="2:63" x14ac:dyDescent="0.25">
      <c r="B39" s="2"/>
      <c r="C39" s="1" t="s">
        <v>87</v>
      </c>
      <c r="D39" s="3"/>
      <c r="E39" s="2"/>
      <c r="F39" s="2"/>
      <c r="G39" s="2"/>
      <c r="H39" s="2"/>
      <c r="I39" s="3"/>
      <c r="J39" s="2">
        <f>SUM(J15)</f>
        <v>7200</v>
      </c>
      <c r="K39" s="2"/>
      <c r="L39" s="2"/>
      <c r="M39" s="2"/>
      <c r="N39" s="2"/>
      <c r="O39" s="2">
        <f>SUM(O14)</f>
        <v>6100</v>
      </c>
      <c r="P39" s="2"/>
      <c r="Q39" s="2"/>
      <c r="R39" s="2"/>
      <c r="S39" s="2"/>
      <c r="T39" s="5">
        <f>SUM(T15+T17)</f>
        <v>7420</v>
      </c>
      <c r="U39" s="2"/>
      <c r="V39" s="2"/>
      <c r="W39" s="2"/>
      <c r="X39" s="2"/>
      <c r="Y39" s="2">
        <f>SUM(Y13)</f>
        <v>200</v>
      </c>
      <c r="Z39" s="2"/>
      <c r="AA39" s="2"/>
      <c r="AB39" s="2"/>
      <c r="AD39" s="2">
        <f>SUM(AD15+AD20)</f>
        <v>6200</v>
      </c>
      <c r="AE39" s="2"/>
      <c r="AF39" s="2"/>
      <c r="AG39" s="2"/>
      <c r="AH39" s="2">
        <f>SUM(AH16)</f>
        <v>11900</v>
      </c>
      <c r="AI39" s="2"/>
      <c r="AJ39" s="2"/>
      <c r="AK39" s="2"/>
      <c r="AL39" s="2"/>
      <c r="AM39" s="2">
        <f>SUM(AM13+AM19+AM20+AM21+AM22+AM27)</f>
        <v>7900</v>
      </c>
      <c r="AN39" s="2"/>
      <c r="AO39" s="2"/>
      <c r="AP39" s="2"/>
      <c r="AQ39" s="2"/>
      <c r="AR39" s="2">
        <f>SUM(AR12+AR13)</f>
        <v>330</v>
      </c>
      <c r="AS39" s="2"/>
      <c r="AT39" s="2"/>
      <c r="AU39" s="2"/>
      <c r="AV39" s="2"/>
      <c r="AW39" s="2">
        <f>SUM(AW17)</f>
        <v>7450</v>
      </c>
      <c r="AX39" s="2"/>
      <c r="AY39" s="18">
        <f t="shared" si="0"/>
        <v>54700</v>
      </c>
      <c r="AZ39" s="2"/>
      <c r="BA39" s="2"/>
      <c r="BB39" s="3"/>
      <c r="BC39" s="2">
        <f>SUM(BC14)</f>
        <v>8000</v>
      </c>
      <c r="BD39" s="2"/>
      <c r="BE39" s="2"/>
      <c r="BF39" s="2"/>
      <c r="BG39" s="2">
        <f>SUM(BG11+BG21+BG22)</f>
        <v>2300</v>
      </c>
      <c r="BH39" s="2"/>
      <c r="BI39" s="28">
        <f t="shared" si="2"/>
        <v>65000</v>
      </c>
      <c r="BJ39" s="30">
        <f t="shared" si="1"/>
        <v>18.388697457833302</v>
      </c>
      <c r="BK39" s="1"/>
    </row>
    <row r="40" spans="2:63" x14ac:dyDescent="0.25">
      <c r="B40" s="2"/>
      <c r="C40" s="1" t="s">
        <v>85</v>
      </c>
      <c r="D40" s="3"/>
      <c r="E40" s="2">
        <f>SUM(E13+E14)</f>
        <v>8150</v>
      </c>
      <c r="F40" s="2"/>
      <c r="G40" s="2"/>
      <c r="H40" s="2"/>
      <c r="I40" s="3"/>
      <c r="J40" s="2">
        <f>SUM(J16+J17)</f>
        <v>6200</v>
      </c>
      <c r="K40" s="2"/>
      <c r="L40" s="2"/>
      <c r="M40" s="2"/>
      <c r="N40" s="2"/>
      <c r="O40" s="2">
        <f>SUM(O17)</f>
        <v>5000</v>
      </c>
      <c r="P40" s="2"/>
      <c r="Q40" s="2"/>
      <c r="R40" s="2"/>
      <c r="S40" s="2"/>
      <c r="T40" s="2">
        <f>SUM(T18)</f>
        <v>4600</v>
      </c>
      <c r="U40" s="2"/>
      <c r="V40" s="2"/>
      <c r="W40" s="2"/>
      <c r="X40" s="2"/>
      <c r="Y40" s="2">
        <f>SUM(Y16+Y17)</f>
        <v>3300</v>
      </c>
      <c r="Z40" s="2"/>
      <c r="AA40" s="2"/>
      <c r="AB40" s="2"/>
      <c r="AD40" s="2">
        <f>SUM(AD19)</f>
        <v>5500</v>
      </c>
      <c r="AE40" s="2"/>
      <c r="AF40" s="2"/>
      <c r="AG40" s="2"/>
      <c r="AH40" s="2">
        <f>SUM(AH15)</f>
        <v>2550</v>
      </c>
      <c r="AI40" s="2"/>
      <c r="AJ40" s="2"/>
      <c r="AK40" s="2"/>
      <c r="AL40" s="2"/>
      <c r="AM40" s="2">
        <f>SUM(AM23+AM24+AM25)</f>
        <v>4300</v>
      </c>
      <c r="AN40" s="2"/>
      <c r="AO40" s="2"/>
      <c r="AP40" s="2"/>
      <c r="AQ40" s="2"/>
      <c r="AR40" s="5">
        <f>SUM(AR18+AR20)</f>
        <v>8630</v>
      </c>
      <c r="AS40" s="2"/>
      <c r="AT40" s="2"/>
      <c r="AU40" s="2"/>
      <c r="AV40" s="2"/>
      <c r="AW40" s="2">
        <f>SUM(AW15+AW16)</f>
        <v>9150</v>
      </c>
      <c r="AX40" s="2"/>
      <c r="AY40" s="18">
        <f t="shared" si="0"/>
        <v>57380</v>
      </c>
      <c r="AZ40" s="2"/>
      <c r="BA40" s="2"/>
      <c r="BB40" s="3"/>
      <c r="BC40" s="2">
        <f>SUM(BC15+BC16+BC17)</f>
        <v>4700</v>
      </c>
      <c r="BD40" s="2"/>
      <c r="BE40" s="2"/>
      <c r="BF40" s="2"/>
      <c r="BG40" s="2">
        <f>SUM(BG19+BG20)</f>
        <v>5850</v>
      </c>
      <c r="BH40" s="2"/>
      <c r="BI40" s="28">
        <f t="shared" si="2"/>
        <v>67930</v>
      </c>
      <c r="BJ40" s="30">
        <f t="shared" si="1"/>
        <v>19.217603358624867</v>
      </c>
      <c r="BK40" s="1"/>
    </row>
    <row r="41" spans="2:63" x14ac:dyDescent="0.25">
      <c r="B41" s="2"/>
      <c r="C41" s="1" t="s">
        <v>98</v>
      </c>
      <c r="D41" s="3"/>
      <c r="E41" s="2">
        <f>SUM(E15)</f>
        <v>9500</v>
      </c>
      <c r="F41" s="2"/>
      <c r="G41" s="2"/>
      <c r="H41" s="2"/>
      <c r="I41" s="3"/>
      <c r="J41" s="2">
        <f>SUM(J18)</f>
        <v>9000</v>
      </c>
      <c r="K41" s="2"/>
      <c r="L41" s="2"/>
      <c r="M41" s="2"/>
      <c r="N41" s="2"/>
      <c r="O41" s="2">
        <f>SUM(O18)</f>
        <v>8500</v>
      </c>
      <c r="P41" s="2"/>
      <c r="Q41" s="2"/>
      <c r="R41" s="2"/>
      <c r="S41" s="2"/>
      <c r="T41" s="2">
        <f>SUM(T21)</f>
        <v>8500</v>
      </c>
      <c r="U41" s="2"/>
      <c r="V41" s="2"/>
      <c r="W41" s="2"/>
      <c r="X41" s="2"/>
      <c r="Y41" s="2">
        <f>SUM(Y18+Y19)</f>
        <v>18050</v>
      </c>
      <c r="Z41" s="2"/>
      <c r="AA41" s="2"/>
      <c r="AB41" s="2"/>
      <c r="AD41" s="2">
        <f>SUM(AD21)</f>
        <v>9000</v>
      </c>
      <c r="AE41" s="2"/>
      <c r="AF41" s="2"/>
      <c r="AG41" s="2"/>
      <c r="AH41" s="2">
        <f>SUM(AH17)</f>
        <v>7500</v>
      </c>
      <c r="AI41" s="2"/>
      <c r="AJ41" s="2"/>
      <c r="AK41" s="2"/>
      <c r="AL41" s="2"/>
      <c r="AM41" s="2">
        <f>SUM(AM26)</f>
        <v>9000</v>
      </c>
      <c r="AN41" s="2"/>
      <c r="AO41" s="2"/>
      <c r="AP41" s="2"/>
      <c r="AQ41" s="2"/>
      <c r="AR41" s="5">
        <f>SUM(AR21)</f>
        <v>10000</v>
      </c>
      <c r="AS41" s="2"/>
      <c r="AT41" s="2"/>
      <c r="AU41" s="2"/>
      <c r="AV41" s="2"/>
      <c r="AW41" s="2">
        <f>SUM(AW18)</f>
        <v>8500</v>
      </c>
      <c r="AX41" s="2"/>
      <c r="AY41" s="18">
        <f t="shared" si="0"/>
        <v>97550</v>
      </c>
      <c r="AZ41" s="2"/>
      <c r="BA41" s="2"/>
      <c r="BB41" s="3"/>
      <c r="BC41" s="2">
        <v>8000</v>
      </c>
      <c r="BD41" s="2"/>
      <c r="BE41" s="2"/>
      <c r="BF41" s="2"/>
      <c r="BG41" s="2">
        <f>SUM(BG23)</f>
        <v>8000</v>
      </c>
      <c r="BH41" s="2"/>
      <c r="BI41" s="28">
        <f t="shared" si="2"/>
        <v>113550</v>
      </c>
      <c r="BJ41" s="30">
        <f t="shared" si="1"/>
        <v>32.123639943645713</v>
      </c>
      <c r="BK41" s="1"/>
    </row>
    <row r="42" spans="2:63" x14ac:dyDescent="0.25">
      <c r="B42" s="2"/>
      <c r="C42" s="1" t="s">
        <v>155</v>
      </c>
      <c r="D42" s="3"/>
      <c r="E42" s="2"/>
      <c r="F42" s="2"/>
      <c r="G42" s="2"/>
      <c r="H42" s="2"/>
      <c r="I42" s="3"/>
      <c r="J42" s="2">
        <f>SUM(J13)</f>
        <v>260</v>
      </c>
      <c r="K42" s="2"/>
      <c r="L42" s="2"/>
      <c r="M42" s="2"/>
      <c r="N42" s="2"/>
      <c r="O42" s="2"/>
      <c r="P42" s="2"/>
      <c r="Q42" s="2"/>
      <c r="R42" s="2"/>
      <c r="S42" s="2"/>
      <c r="T42" s="14">
        <f>SUM(T12)</f>
        <v>250</v>
      </c>
      <c r="U42" s="4"/>
      <c r="V42" s="2"/>
      <c r="W42" s="2"/>
      <c r="X42" s="2"/>
      <c r="Y42" s="2"/>
      <c r="Z42" s="2"/>
      <c r="AA42" s="2"/>
      <c r="AB42" s="2"/>
      <c r="AD42" s="2">
        <f>SUM(AD14)</f>
        <v>150</v>
      </c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18">
        <f t="shared" si="0"/>
        <v>660</v>
      </c>
      <c r="AZ42" s="2"/>
      <c r="BA42" s="2"/>
      <c r="BB42" s="3"/>
      <c r="BC42" s="2">
        <f>SUM(BC10)</f>
        <v>370</v>
      </c>
      <c r="BD42" s="2"/>
      <c r="BE42" s="2"/>
      <c r="BF42" s="2"/>
      <c r="BG42" s="2"/>
      <c r="BH42" s="2"/>
      <c r="BI42" s="29">
        <f t="shared" si="2"/>
        <v>1030</v>
      </c>
      <c r="BJ42" s="30">
        <f t="shared" si="1"/>
        <v>0.29139012894720462</v>
      </c>
      <c r="BK42" s="1"/>
    </row>
    <row r="43" spans="2:63" ht="15.75" thickBot="1" x14ac:dyDescent="0.3">
      <c r="B43" s="2"/>
      <c r="C43" s="2"/>
      <c r="D43" s="3"/>
      <c r="E43" s="2"/>
      <c r="F43" s="2"/>
      <c r="G43" s="2"/>
      <c r="H43" s="2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18"/>
      <c r="AZ43" s="2"/>
      <c r="BA43" s="2"/>
      <c r="BB43" s="3"/>
      <c r="BC43" s="2"/>
      <c r="BD43" s="2"/>
      <c r="BE43" s="2"/>
      <c r="BF43" s="2"/>
      <c r="BG43" s="2"/>
      <c r="BH43" s="2"/>
      <c r="BI43" s="18"/>
      <c r="BJ43" s="30"/>
      <c r="BK43" s="18"/>
    </row>
    <row r="44" spans="2:63" s="11" customFormat="1" ht="24" thickBot="1" x14ac:dyDescent="0.4">
      <c r="B44" s="1"/>
      <c r="C44" s="1"/>
      <c r="D44" s="7"/>
      <c r="E44" s="12">
        <f>SUM(E32:E42)</f>
        <v>27945</v>
      </c>
      <c r="F44" s="13"/>
      <c r="G44" s="1"/>
      <c r="H44" s="1"/>
      <c r="I44" s="7"/>
      <c r="J44" s="15">
        <f>SUM(J32:J42)</f>
        <v>29825</v>
      </c>
      <c r="K44" s="13"/>
      <c r="L44" s="1"/>
      <c r="M44" s="1"/>
      <c r="N44" s="1"/>
      <c r="O44" s="12">
        <f>SUM(O32:O42)</f>
        <v>28720</v>
      </c>
      <c r="P44" s="13"/>
      <c r="Q44" s="1"/>
      <c r="R44" s="1"/>
      <c r="S44" s="1"/>
      <c r="T44" s="15">
        <f>SUM(T32:T42)</f>
        <v>29460</v>
      </c>
      <c r="U44" s="13"/>
      <c r="V44" s="1"/>
      <c r="W44" s="1"/>
      <c r="X44" s="1"/>
      <c r="Y44" s="15">
        <f>SUM(Y32:Y42)</f>
        <v>30315</v>
      </c>
      <c r="Z44" s="13"/>
      <c r="AA44" s="1"/>
      <c r="AB44" s="1"/>
      <c r="AD44" s="12">
        <f>SUM(AD32:AD42)</f>
        <v>30620</v>
      </c>
      <c r="AE44" s="1"/>
      <c r="AF44" s="1"/>
      <c r="AG44" s="1"/>
      <c r="AH44" s="12">
        <f>SUM(AH32:AH42)</f>
        <v>27930</v>
      </c>
      <c r="AI44" s="13"/>
      <c r="AJ44" s="1"/>
      <c r="AK44" s="1"/>
      <c r="AL44" s="1"/>
      <c r="AM44" s="15">
        <f>SUM(AM32:AM42)</f>
        <v>30055</v>
      </c>
      <c r="AN44" s="13"/>
      <c r="AO44" s="1"/>
      <c r="AP44" s="1"/>
      <c r="AQ44" s="1"/>
      <c r="AR44" s="15">
        <f>SUM(AR33:AR43)</f>
        <v>30250</v>
      </c>
      <c r="AS44" s="13"/>
      <c r="AT44" s="1"/>
      <c r="AU44" s="1"/>
      <c r="AV44" s="1"/>
      <c r="AW44" s="12">
        <f>SUM(AW33:AW43)</f>
        <v>33845</v>
      </c>
      <c r="AX44" s="13"/>
      <c r="AY44" s="24">
        <f>SUM(AY32:AY43)</f>
        <v>298965</v>
      </c>
      <c r="AZ44" s="1"/>
      <c r="BA44" s="1"/>
      <c r="BB44" s="7"/>
      <c r="BC44" s="15">
        <f>SUM(BC32:BC42)</f>
        <v>28693</v>
      </c>
      <c r="BD44" s="1"/>
      <c r="BE44" s="1"/>
      <c r="BF44" s="1"/>
      <c r="BG44" s="15">
        <f>SUM(BG32:BG42)</f>
        <v>25820</v>
      </c>
      <c r="BH44" s="26"/>
      <c r="BI44" s="36">
        <f>SUM(BI32:BI43)</f>
        <v>353478</v>
      </c>
      <c r="BJ44" s="31">
        <f>SUM(BJ32:BJ43)</f>
        <v>100</v>
      </c>
      <c r="BK44" s="31">
        <f>SUM(AY44/BI44)*100</f>
        <v>84.57810669970975</v>
      </c>
    </row>
    <row r="48" spans="2:63" x14ac:dyDescent="0.25">
      <c r="AT48" s="29"/>
      <c r="AU48" s="29"/>
      <c r="AV48" s="29"/>
      <c r="AW48" s="29"/>
      <c r="AX48" s="29"/>
      <c r="AY48" s="29"/>
    </row>
    <row r="49" spans="46:49" x14ac:dyDescent="0.25">
      <c r="AT49" s="32"/>
      <c r="AU49" s="34"/>
      <c r="AW49" s="35"/>
    </row>
    <row r="50" spans="46:49" x14ac:dyDescent="0.25">
      <c r="AT50" s="32"/>
      <c r="AU50" s="34"/>
      <c r="AW50" s="35"/>
    </row>
    <row r="51" spans="46:49" x14ac:dyDescent="0.25">
      <c r="AT51" s="32"/>
      <c r="AU51" s="34"/>
      <c r="AW51" s="35"/>
    </row>
    <row r="52" spans="46:49" x14ac:dyDescent="0.25">
      <c r="AT52" s="32"/>
      <c r="AU52" s="34"/>
      <c r="AW52" s="35"/>
    </row>
    <row r="53" spans="46:49" x14ac:dyDescent="0.25">
      <c r="AT53" s="32"/>
      <c r="AU53" s="34"/>
      <c r="AW53" s="35"/>
    </row>
    <row r="54" spans="46:49" x14ac:dyDescent="0.25">
      <c r="AT54" s="32"/>
      <c r="AU54" s="34"/>
      <c r="AW54" s="35"/>
    </row>
    <row r="55" spans="46:49" x14ac:dyDescent="0.25">
      <c r="AT55" s="33"/>
      <c r="AU55" s="34"/>
      <c r="AW55" s="35"/>
    </row>
    <row r="56" spans="46:49" x14ac:dyDescent="0.25">
      <c r="AT56" s="33"/>
      <c r="AU56" s="34"/>
      <c r="AW56" s="35"/>
    </row>
    <row r="57" spans="46:49" x14ac:dyDescent="0.25">
      <c r="AT57" s="33"/>
      <c r="AU57" s="34"/>
      <c r="AW57" s="35"/>
    </row>
    <row r="58" spans="46:49" x14ac:dyDescent="0.25">
      <c r="AT58" s="33"/>
      <c r="AU58" s="34"/>
      <c r="AW58" s="35"/>
    </row>
    <row r="59" spans="46:49" x14ac:dyDescent="0.25">
      <c r="AT59" s="33"/>
      <c r="AU59" s="34"/>
      <c r="AW59" s="35"/>
    </row>
    <row r="60" spans="46:49" x14ac:dyDescent="0.25">
      <c r="AT60" s="33"/>
      <c r="AU60" s="34"/>
      <c r="AW60" s="35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mainuser</cp:lastModifiedBy>
  <dcterms:created xsi:type="dcterms:W3CDTF">2016-10-28T11:20:29Z</dcterms:created>
  <dcterms:modified xsi:type="dcterms:W3CDTF">2018-03-15T10:59:54Z</dcterms:modified>
</cp:coreProperties>
</file>